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0" windowWidth="15135" windowHeight="8430"/>
  </bookViews>
  <sheets>
    <sheet name="eksplikatsioon" sheetId="11" r:id="rId1"/>
    <sheet name="Leht1" sheetId="10" r:id="rId2"/>
  </sheets>
  <calcPr calcId="145621"/>
</workbook>
</file>

<file path=xl/calcChain.xml><?xml version="1.0" encoding="utf-8"?>
<calcChain xmlns="http://schemas.openxmlformats.org/spreadsheetml/2006/main">
  <c r="O23" i="11" l="1"/>
  <c r="P9" i="11" l="1"/>
  <c r="P10" i="11"/>
  <c r="P11" i="11"/>
  <c r="P12" i="11"/>
  <c r="P13" i="11"/>
  <c r="P14" i="11"/>
  <c r="P15" i="11"/>
  <c r="P16" i="11"/>
  <c r="P17" i="11"/>
  <c r="P7" i="11"/>
  <c r="P8" i="11"/>
  <c r="P6" i="11"/>
  <c r="N22" i="11"/>
  <c r="O22" i="11" s="1"/>
  <c r="N21" i="11"/>
  <c r="O21" i="11" s="1"/>
  <c r="N19" i="11"/>
  <c r="O7" i="11"/>
  <c r="O8" i="11"/>
  <c r="O6" i="11"/>
  <c r="N7" i="11"/>
  <c r="N8" i="11"/>
  <c r="M6" i="11"/>
  <c r="N6" i="11"/>
  <c r="L6" i="11"/>
  <c r="F148" i="11"/>
  <c r="E147" i="11" l="1"/>
  <c r="E148" i="11" s="1"/>
  <c r="F147" i="11"/>
  <c r="G147" i="11"/>
  <c r="G148" i="11" s="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47" i="11" s="1"/>
  <c r="D148" i="11" s="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90" i="11"/>
  <c r="D28" i="11" l="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27" i="11"/>
  <c r="D7" i="11"/>
  <c r="D8" i="11"/>
  <c r="D9" i="11"/>
  <c r="D10" i="11"/>
  <c r="D11" i="11"/>
  <c r="D12" i="11"/>
  <c r="D13" i="11"/>
  <c r="D14" i="11"/>
  <c r="D15" i="11"/>
  <c r="D16" i="11"/>
  <c r="D6" i="11"/>
  <c r="M13" i="11" l="1"/>
  <c r="M14" i="11"/>
  <c r="M15" i="11"/>
  <c r="M16" i="11"/>
  <c r="M17" i="11"/>
  <c r="L13" i="11"/>
  <c r="L14" i="11"/>
  <c r="L15" i="11"/>
  <c r="L16" i="11"/>
  <c r="L17" i="11"/>
  <c r="M22" i="11"/>
  <c r="L22" i="11"/>
  <c r="L18" i="11"/>
  <c r="M18" i="11"/>
  <c r="G26" i="11"/>
  <c r="F26" i="11"/>
  <c r="O14" i="11" l="1"/>
  <c r="O16" i="11"/>
  <c r="O15" i="11"/>
  <c r="O17" i="11"/>
  <c r="O13" i="11"/>
  <c r="O18" i="11"/>
  <c r="D26" i="11"/>
  <c r="M9" i="11" l="1"/>
  <c r="L21" i="11"/>
  <c r="E26" i="11"/>
  <c r="M8" i="11" l="1"/>
  <c r="M21" i="11" l="1"/>
  <c r="L7" i="11"/>
  <c r="M7" i="11"/>
  <c r="L8" i="11"/>
  <c r="L9" i="11"/>
  <c r="L10" i="11"/>
  <c r="M10" i="11"/>
  <c r="L11" i="11"/>
  <c r="M11" i="11"/>
  <c r="L12" i="11"/>
  <c r="M12" i="11"/>
  <c r="L19" i="11" l="1"/>
  <c r="M19" i="11"/>
  <c r="P18" i="11" l="1"/>
  <c r="O10" i="11"/>
  <c r="O9" i="11"/>
  <c r="O12" i="11"/>
  <c r="O11" i="11"/>
  <c r="O19" i="11" l="1"/>
  <c r="Q6" i="11" l="1"/>
  <c r="R6" i="11" s="1"/>
  <c r="T16" i="11"/>
  <c r="T14" i="11"/>
  <c r="Q16" i="11"/>
  <c r="R16" i="11" s="1"/>
  <c r="S16" i="11" s="1"/>
  <c r="Q14" i="11"/>
  <c r="R14" i="11" s="1"/>
  <c r="S14" i="11" s="1"/>
  <c r="T17" i="11"/>
  <c r="Q13" i="11"/>
  <c r="R13" i="11" s="1"/>
  <c r="S13" i="11" s="1"/>
  <c r="Q17" i="11"/>
  <c r="R17" i="11" s="1"/>
  <c r="S17" i="11" s="1"/>
  <c r="Q15" i="11"/>
  <c r="R15" i="11" s="1"/>
  <c r="S15" i="11" s="1"/>
  <c r="T13" i="11"/>
  <c r="T15" i="11"/>
  <c r="Q18" i="11"/>
  <c r="R18" i="11" s="1"/>
  <c r="S18" i="11" s="1"/>
  <c r="T18" i="11"/>
  <c r="P19" i="11"/>
  <c r="T12" i="11"/>
  <c r="T6" i="11"/>
  <c r="Q10" i="11"/>
  <c r="Q11" i="11"/>
  <c r="R11" i="11" s="1"/>
  <c r="S11" i="11" s="1"/>
  <c r="Q9" i="11"/>
  <c r="R9" i="11" s="1"/>
  <c r="S9" i="11" s="1"/>
  <c r="Q7" i="11"/>
  <c r="R7" i="11" s="1"/>
  <c r="S7" i="11" s="1"/>
  <c r="Q8" i="11"/>
  <c r="R8" i="11" s="1"/>
  <c r="S8" i="11" s="1"/>
  <c r="T10" i="11"/>
  <c r="T11" i="11"/>
  <c r="T9" i="11"/>
  <c r="T7" i="11"/>
  <c r="T8" i="11"/>
  <c r="Q12" i="11"/>
  <c r="R12" i="11" s="1"/>
  <c r="S12" i="11" s="1"/>
  <c r="G89" i="11"/>
  <c r="F89" i="11"/>
  <c r="E89" i="11"/>
  <c r="D89" i="11"/>
  <c r="I147" i="11" l="1"/>
  <c r="Q19" i="11"/>
  <c r="S6" i="11"/>
  <c r="R10" i="11"/>
  <c r="R19" i="11" s="1"/>
  <c r="I89" i="11"/>
  <c r="I26" i="11"/>
  <c r="S10" i="11" l="1"/>
  <c r="S19" i="11" s="1"/>
</calcChain>
</file>

<file path=xl/comments1.xml><?xml version="1.0" encoding="utf-8"?>
<comments xmlns="http://schemas.openxmlformats.org/spreadsheetml/2006/main">
  <authors>
    <author>Ülle Tamm</author>
  </authors>
  <commentList>
    <comment ref="P25" author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
</t>
        </r>
      </text>
    </comment>
    <comment ref="I26" author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</t>
        </r>
      </text>
    </comment>
    <comment ref="I89" author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</t>
        </r>
      </text>
    </comment>
    <comment ref="I147" authorId="0">
      <text>
        <r>
          <rPr>
            <b/>
            <sz val="9"/>
            <color indexed="81"/>
            <rFont val="Tahoma"/>
            <family val="2"/>
            <charset val="186"/>
          </rPr>
          <t>Ülle Tamm:</t>
        </r>
        <r>
          <rPr>
            <sz val="9"/>
            <color indexed="81"/>
            <rFont val="Tahoma"/>
            <family val="2"/>
            <charset val="186"/>
          </rPr>
          <t xml:space="preserve">
kontrollkast, väärtus peab olema 0</t>
        </r>
      </text>
    </comment>
  </commentList>
</comments>
</file>

<file path=xl/sharedStrings.xml><?xml version="1.0" encoding="utf-8"?>
<sst xmlns="http://schemas.openxmlformats.org/spreadsheetml/2006/main" count="329" uniqueCount="89">
  <si>
    <t>KOKKU</t>
  </si>
  <si>
    <t>korruse üldpind</t>
  </si>
  <si>
    <t>I KORRUS KOKKU</t>
  </si>
  <si>
    <t>II KORRUS KOKKU</t>
  </si>
  <si>
    <t>WC</t>
  </si>
  <si>
    <t>vakantne</t>
  </si>
  <si>
    <t>Üürnike ühiskasutuses</t>
  </si>
  <si>
    <t>KOKKU üürniku üüripind</t>
  </si>
  <si>
    <t>% hoonest (ainukasutuses pinna alusel)</t>
  </si>
  <si>
    <t>I korrus</t>
  </si>
  <si>
    <t>II korrus</t>
  </si>
  <si>
    <t>KOKKU ainu-kasutuses pind</t>
  </si>
  <si>
    <t>Üürnikule jagatud korruse üldpind</t>
  </si>
  <si>
    <t>Üürnikule jagatud hoone üldpind</t>
  </si>
  <si>
    <t>KOKKU ühis-kasutuses pind</t>
  </si>
  <si>
    <t>hoone üldpind</t>
  </si>
  <si>
    <t>Üürnike ainukasutuses</t>
  </si>
  <si>
    <t>-</t>
  </si>
  <si>
    <t>Kasutus</t>
  </si>
  <si>
    <t>Suletud netopind</t>
  </si>
  <si>
    <t>Kokku</t>
  </si>
  <si>
    <t>Ühend. teede pind</t>
  </si>
  <si>
    <t>Tehn. ruumide pind</t>
  </si>
  <si>
    <t>Ruumi nimetus</t>
  </si>
  <si>
    <t>Ruumi nr</t>
  </si>
  <si>
    <t>KOKKU ainukasutuses pind</t>
  </si>
  <si>
    <t>KOKKU üldpind</t>
  </si>
  <si>
    <t>Kasulik pind (üüritav pind)</t>
  </si>
  <si>
    <t>Ladu</t>
  </si>
  <si>
    <t>Serveriruum</t>
  </si>
  <si>
    <t>Saal</t>
  </si>
  <si>
    <t>Eesruum</t>
  </si>
  <si>
    <t>T1</t>
  </si>
  <si>
    <t>Trepikoda</t>
  </si>
  <si>
    <t>Ruum</t>
  </si>
  <si>
    <t>T2</t>
  </si>
  <si>
    <t>K1</t>
  </si>
  <si>
    <t>Koridor</t>
  </si>
  <si>
    <t>K2</t>
  </si>
  <si>
    <t>Köök</t>
  </si>
  <si>
    <t>PPA</t>
  </si>
  <si>
    <t>T3</t>
  </si>
  <si>
    <t>TT1</t>
  </si>
  <si>
    <t>139a</t>
  </si>
  <si>
    <t>G1</t>
  </si>
  <si>
    <t>G2</t>
  </si>
  <si>
    <t>G3</t>
  </si>
  <si>
    <t>G4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</si>
  <si>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</si>
  <si>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</si>
  <si>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</si>
  <si>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</si>
  <si>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</si>
  <si>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</si>
  <si>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</si>
  <si>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</si>
  <si>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</si>
  <si>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</si>
  <si>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</si>
  <si>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KELDRI KORRUS KOKKU</t>
  </si>
  <si>
    <t>Ametiruum</t>
  </si>
  <si>
    <t>Fuajee</t>
  </si>
  <si>
    <t xml:space="preserve">Relvaruum </t>
  </si>
  <si>
    <t>Kamber</t>
  </si>
  <si>
    <t>Pesuruum</t>
  </si>
  <si>
    <t>Kartser</t>
  </si>
  <si>
    <t>Panipaik</t>
  </si>
  <si>
    <t>Riietusruum</t>
  </si>
  <si>
    <t>Duširuum</t>
  </si>
  <si>
    <t>Leiliruum</t>
  </si>
  <si>
    <t>Soojussõlm</t>
  </si>
  <si>
    <t>Garaaž</t>
  </si>
  <si>
    <t>Töökoda</t>
  </si>
  <si>
    <t>200a</t>
  </si>
  <si>
    <t>201a</t>
  </si>
  <si>
    <t>W1</t>
  </si>
  <si>
    <t>W2</t>
  </si>
  <si>
    <t>W3</t>
  </si>
  <si>
    <t>W4</t>
  </si>
  <si>
    <t>W5</t>
  </si>
  <si>
    <t>W6</t>
  </si>
  <si>
    <t>W7</t>
  </si>
  <si>
    <t>W8</t>
  </si>
  <si>
    <t xml:space="preserve">WC </t>
  </si>
  <si>
    <t>HOONES KOKKU</t>
  </si>
  <si>
    <t>SMIT</t>
  </si>
  <si>
    <t>SKA</t>
  </si>
  <si>
    <t>kelder</t>
  </si>
  <si>
    <r>
      <t xml:space="preserve">RUUMIDE EKSPLIKATSIOON: </t>
    </r>
    <r>
      <rPr>
        <sz val="14"/>
        <color rgb="FFFF0000"/>
        <rFont val="Arial"/>
        <family val="2"/>
        <charset val="186"/>
      </rPr>
      <t>Tallinna 12, Paide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</si>
</sst>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0.00_ ;[Red]\-0.00\ "/>
  </numFmts>
  <fonts count="15" x14ac:knownFonts="1">
    <font>
      <sz val="10"/>
      <name val="Arial"/>
    </font>
    <font>
      <sz val="11"/>
      <color theme="1"/>
      <name val="Calibri"/>
      <family val="2"/>
      <charset val="186"/>
      <scheme val="minor"/>
    </font>
    <font>
      <sz val="14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</font>
    <font>
      <sz val="10"/>
      <color theme="1"/>
      <name val="Arial"/>
      <family val="2"/>
      <charset val="186"/>
    </font>
    <font>
      <sz val="10"/>
      <color rgb="FFFF0000"/>
      <name val="Arial"/>
      <family val="2"/>
    </font>
    <font>
      <sz val="14"/>
      <color rgb="FFFF0000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2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0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164" fontId="4" fillId="0" borderId="2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49" fontId="5" fillId="0" borderId="0" xfId="0" applyNumberFormat="1" applyFont="1"/>
    <xf numFmtId="164" fontId="5" fillId="0" borderId="0" xfId="0" applyNumberFormat="1" applyFont="1"/>
    <xf numFmtId="0" fontId="0" fillId="0" borderId="0" xfId="0" applyFill="1"/>
    <xf numFmtId="0" fontId="5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/>
    </xf>
    <xf numFmtId="0" fontId="3" fillId="0" borderId="13" xfId="0" applyFont="1" applyBorder="1"/>
    <xf numFmtId="0" fontId="3" fillId="0" borderId="4" xfId="0" applyFont="1" applyBorder="1"/>
    <xf numFmtId="0" fontId="6" fillId="0" borderId="14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16" xfId="0" applyFont="1" applyBorder="1" applyAlignment="1">
      <alignment wrapText="1"/>
    </xf>
    <xf numFmtId="164" fontId="6" fillId="0" borderId="11" xfId="0" applyNumberFormat="1" applyFont="1" applyFill="1" applyBorder="1"/>
    <xf numFmtId="164" fontId="3" fillId="0" borderId="7" xfId="0" applyNumberFormat="1" applyFont="1" applyFill="1" applyBorder="1" applyAlignment="1">
      <alignment horizontal="right"/>
    </xf>
    <xf numFmtId="164" fontId="6" fillId="0" borderId="21" xfId="0" applyNumberFormat="1" applyFont="1" applyFill="1" applyBorder="1" applyAlignment="1">
      <alignment horizontal="right"/>
    </xf>
    <xf numFmtId="165" fontId="0" fillId="0" borderId="22" xfId="1" applyNumberFormat="1" applyFont="1" applyFill="1" applyBorder="1"/>
    <xf numFmtId="0" fontId="5" fillId="0" borderId="16" xfId="0" applyFont="1" applyFill="1" applyBorder="1"/>
    <xf numFmtId="164" fontId="0" fillId="0" borderId="16" xfId="0" applyNumberFormat="1" applyFill="1" applyBorder="1"/>
    <xf numFmtId="164" fontId="3" fillId="0" borderId="0" xfId="0" applyNumberFormat="1" applyFont="1" applyFill="1" applyBorder="1"/>
    <xf numFmtId="164" fontId="6" fillId="0" borderId="14" xfId="0" applyNumberFormat="1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6" fillId="0" borderId="16" xfId="0" applyNumberFormat="1" applyFont="1" applyFill="1" applyBorder="1" applyAlignment="1">
      <alignment horizontal="right"/>
    </xf>
    <xf numFmtId="165" fontId="0" fillId="0" borderId="23" xfId="1" applyNumberFormat="1" applyFont="1" applyFill="1" applyBorder="1"/>
    <xf numFmtId="0" fontId="5" fillId="2" borderId="5" xfId="0" applyFont="1" applyFill="1" applyBorder="1"/>
    <xf numFmtId="164" fontId="0" fillId="2" borderId="5" xfId="0" applyNumberFormat="1" applyFill="1" applyBorder="1"/>
    <xf numFmtId="164" fontId="3" fillId="2" borderId="18" xfId="0" applyNumberFormat="1" applyFont="1" applyFill="1" applyBorder="1"/>
    <xf numFmtId="164" fontId="6" fillId="2" borderId="19" xfId="0" applyNumberFormat="1" applyFont="1" applyFill="1" applyBorder="1"/>
    <xf numFmtId="164" fontId="3" fillId="2" borderId="18" xfId="0" applyNumberFormat="1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right"/>
    </xf>
    <xf numFmtId="165" fontId="0" fillId="2" borderId="20" xfId="1" applyNumberFormat="1" applyFont="1" applyFill="1" applyBorder="1"/>
    <xf numFmtId="0" fontId="6" fillId="0" borderId="5" xfId="0" applyFont="1" applyBorder="1"/>
    <xf numFmtId="164" fontId="6" fillId="0" borderId="5" xfId="0" applyNumberFormat="1" applyFont="1" applyBorder="1"/>
    <xf numFmtId="164" fontId="6" fillId="0" borderId="18" xfId="0" applyNumberFormat="1" applyFont="1" applyBorder="1"/>
    <xf numFmtId="164" fontId="6" fillId="0" borderId="19" xfId="0" applyNumberFormat="1" applyFont="1" applyBorder="1"/>
    <xf numFmtId="164" fontId="6" fillId="0" borderId="20" xfId="0" applyNumberFormat="1" applyFont="1" applyBorder="1"/>
    <xf numFmtId="164" fontId="0" fillId="0" borderId="0" xfId="0" applyNumberFormat="1"/>
    <xf numFmtId="164" fontId="3" fillId="0" borderId="0" xfId="0" applyNumberFormat="1" applyFont="1" applyBorder="1" applyAlignment="1">
      <alignment horizontal="left"/>
    </xf>
    <xf numFmtId="0" fontId="0" fillId="0" borderId="21" xfId="0" applyBorder="1"/>
    <xf numFmtId="0" fontId="0" fillId="0" borderId="8" xfId="0" applyBorder="1"/>
    <xf numFmtId="164" fontId="6" fillId="0" borderId="17" xfId="0" applyNumberFormat="1" applyFont="1" applyBorder="1"/>
    <xf numFmtId="0" fontId="6" fillId="0" borderId="5" xfId="0" applyFont="1" applyBorder="1" applyAlignment="1"/>
    <xf numFmtId="164" fontId="6" fillId="0" borderId="18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164" fontId="6" fillId="0" borderId="19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center" vertical="center" textRotation="90"/>
    </xf>
    <xf numFmtId="16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28" xfId="0" applyFont="1" applyFill="1" applyBorder="1"/>
    <xf numFmtId="0" fontId="5" fillId="0" borderId="28" xfId="0" applyFont="1" applyBorder="1"/>
    <xf numFmtId="0" fontId="7" fillId="0" borderId="28" xfId="0" applyFont="1" applyBorder="1"/>
    <xf numFmtId="0" fontId="5" fillId="0" borderId="10" xfId="0" applyFont="1" applyBorder="1"/>
    <xf numFmtId="166" fontId="0" fillId="0" borderId="0" xfId="0" applyNumberFormat="1" applyFill="1"/>
    <xf numFmtId="166" fontId="8" fillId="0" borderId="0" xfId="0" applyNumberFormat="1" applyFont="1" applyFill="1"/>
    <xf numFmtId="166" fontId="0" fillId="0" borderId="0" xfId="0" applyNumberFormat="1"/>
    <xf numFmtId="166" fontId="5" fillId="0" borderId="0" xfId="0" applyNumberFormat="1" applyFont="1"/>
    <xf numFmtId="166" fontId="0" fillId="0" borderId="0" xfId="0" applyNumberFormat="1" applyBorder="1"/>
    <xf numFmtId="0" fontId="5" fillId="0" borderId="29" xfId="0" applyFont="1" applyFill="1" applyBorder="1"/>
    <xf numFmtId="0" fontId="13" fillId="0" borderId="3" xfId="2" applyFont="1" applyBorder="1" applyAlignment="1">
      <alignment horizontal="center"/>
    </xf>
    <xf numFmtId="0" fontId="13" fillId="0" borderId="3" xfId="2" applyFont="1" applyFill="1" applyBorder="1" applyAlignment="1">
      <alignment horizontal="center"/>
    </xf>
    <xf numFmtId="2" fontId="12" fillId="0" borderId="3" xfId="2" applyNumberFormat="1" applyFont="1" applyBorder="1" applyAlignment="1">
      <alignment horizontal="center"/>
    </xf>
    <xf numFmtId="2" fontId="12" fillId="0" borderId="3" xfId="2" applyNumberFormat="1" applyFont="1" applyFill="1" applyBorder="1" applyAlignment="1">
      <alignment horizontal="center"/>
    </xf>
    <xf numFmtId="2" fontId="12" fillId="0" borderId="3" xfId="2" applyNumberFormat="1" applyFont="1" applyBorder="1" applyAlignment="1">
      <alignment horizontal="center"/>
    </xf>
    <xf numFmtId="2" fontId="12" fillId="0" borderId="3" xfId="2" applyNumberFormat="1" applyFont="1" applyFill="1" applyBorder="1" applyAlignment="1">
      <alignment horizontal="center"/>
    </xf>
    <xf numFmtId="2" fontId="12" fillId="0" borderId="3" xfId="2" applyNumberFormat="1" applyFont="1" applyBorder="1" applyAlignment="1">
      <alignment horizontal="center"/>
    </xf>
    <xf numFmtId="2" fontId="12" fillId="0" borderId="3" xfId="2" applyNumberFormat="1" applyFont="1" applyFill="1" applyBorder="1" applyAlignment="1">
      <alignment horizontal="center"/>
    </xf>
    <xf numFmtId="2" fontId="12" fillId="0" borderId="3" xfId="2" applyNumberFormat="1" applyFont="1" applyBorder="1" applyAlignment="1">
      <alignment horizontal="center"/>
    </xf>
    <xf numFmtId="2" fontId="12" fillId="0" borderId="3" xfId="2" applyNumberFormat="1" applyFont="1" applyFill="1" applyBorder="1" applyAlignment="1">
      <alignment horizontal="center"/>
    </xf>
    <xf numFmtId="2" fontId="13" fillId="0" borderId="3" xfId="2" applyNumberFormat="1" applyFont="1" applyBorder="1" applyAlignment="1">
      <alignment horizontal="center"/>
    </xf>
    <xf numFmtId="2" fontId="12" fillId="0" borderId="3" xfId="2" applyNumberFormat="1" applyFont="1" applyBorder="1" applyAlignment="1">
      <alignment horizontal="center"/>
    </xf>
    <xf numFmtId="2" fontId="12" fillId="0" borderId="3" xfId="2" applyNumberFormat="1" applyFont="1" applyBorder="1" applyAlignment="1">
      <alignment horizontal="center"/>
    </xf>
    <xf numFmtId="2" fontId="12" fillId="0" borderId="3" xfId="2" applyNumberFormat="1" applyFont="1" applyBorder="1" applyAlignment="1">
      <alignment horizontal="center"/>
    </xf>
    <xf numFmtId="0" fontId="5" fillId="0" borderId="11" xfId="0" applyFont="1" applyFill="1" applyBorder="1"/>
    <xf numFmtId="0" fontId="14" fillId="0" borderId="28" xfId="0" applyFont="1" applyFill="1" applyBorder="1"/>
    <xf numFmtId="166" fontId="13" fillId="0" borderId="0" xfId="0" applyNumberFormat="1" applyFont="1" applyFill="1"/>
    <xf numFmtId="166" fontId="3" fillId="0" borderId="0" xfId="0" applyNumberFormat="1" applyFont="1"/>
    <xf numFmtId="0" fontId="13" fillId="0" borderId="27" xfId="2" applyFont="1" applyBorder="1" applyAlignment="1">
      <alignment horizontal="center"/>
    </xf>
    <xf numFmtId="0" fontId="13" fillId="0" borderId="27" xfId="2" applyFont="1" applyFill="1" applyBorder="1" applyAlignment="1">
      <alignment horizontal="center"/>
    </xf>
    <xf numFmtId="0" fontId="13" fillId="0" borderId="24" xfId="2" applyFont="1" applyBorder="1" applyAlignment="1">
      <alignment horizontal="center"/>
    </xf>
    <xf numFmtId="164" fontId="0" fillId="4" borderId="21" xfId="0" applyNumberFormat="1" applyFill="1" applyBorder="1"/>
    <xf numFmtId="164" fontId="3" fillId="4" borderId="7" xfId="0" applyNumberFormat="1" applyFont="1" applyFill="1" applyBorder="1"/>
    <xf numFmtId="164" fontId="0" fillId="4" borderId="16" xfId="0" applyNumberFormat="1" applyFill="1" applyBorder="1"/>
    <xf numFmtId="164" fontId="3" fillId="4" borderId="0" xfId="0" applyNumberFormat="1" applyFont="1" applyFill="1" applyBorder="1"/>
    <xf numFmtId="164" fontId="3" fillId="4" borderId="22" xfId="0" applyNumberFormat="1" applyFont="1" applyFill="1" applyBorder="1"/>
    <xf numFmtId="164" fontId="4" fillId="0" borderId="4" xfId="0" applyNumberFormat="1" applyFont="1" applyBorder="1" applyAlignment="1">
      <alignment horizontal="center"/>
    </xf>
    <xf numFmtId="0" fontId="5" fillId="0" borderId="30" xfId="0" applyFont="1" applyBorder="1"/>
    <xf numFmtId="0" fontId="5" fillId="0" borderId="33" xfId="0" applyFont="1" applyBorder="1"/>
    <xf numFmtId="164" fontId="4" fillId="0" borderId="34" xfId="0" applyNumberFormat="1" applyFont="1" applyBorder="1" applyAlignment="1">
      <alignment horizontal="center"/>
    </xf>
    <xf numFmtId="0" fontId="5" fillId="0" borderId="29" xfId="0" applyFont="1" applyBorder="1"/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64" fontId="5" fillId="0" borderId="34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36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20" xfId="0" applyFont="1" applyBorder="1"/>
    <xf numFmtId="164" fontId="4" fillId="0" borderId="3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3" fillId="0" borderId="0" xfId="0" applyFont="1" applyBorder="1"/>
    <xf numFmtId="0" fontId="6" fillId="0" borderId="38" xfId="0" applyFont="1" applyBorder="1" applyAlignment="1"/>
    <xf numFmtId="164" fontId="0" fillId="4" borderId="8" xfId="0" applyNumberFormat="1" applyFill="1" applyBorder="1"/>
    <xf numFmtId="164" fontId="3" fillId="4" borderId="38" xfId="0" applyNumberFormat="1" applyFont="1" applyFill="1" applyBorder="1"/>
    <xf numFmtId="164" fontId="6" fillId="0" borderId="22" xfId="0" applyNumberFormat="1" applyFont="1" applyBorder="1"/>
    <xf numFmtId="164" fontId="6" fillId="0" borderId="39" xfId="0" applyNumberFormat="1" applyFont="1" applyBorder="1"/>
    <xf numFmtId="164" fontId="3" fillId="4" borderId="39" xfId="0" applyNumberFormat="1" applyFont="1" applyFill="1" applyBorder="1"/>
    <xf numFmtId="164" fontId="6" fillId="2" borderId="17" xfId="0" applyNumberFormat="1" applyFont="1" applyFill="1" applyBorder="1"/>
    <xf numFmtId="164" fontId="6" fillId="0" borderId="21" xfId="0" applyNumberFormat="1" applyFont="1" applyFill="1" applyBorder="1"/>
    <xf numFmtId="164" fontId="6" fillId="0" borderId="16" xfId="0" applyNumberFormat="1" applyFont="1" applyFill="1" applyBorder="1"/>
    <xf numFmtId="164" fontId="6" fillId="0" borderId="8" xfId="0" applyNumberFormat="1" applyFont="1" applyFill="1" applyBorder="1"/>
    <xf numFmtId="164" fontId="3" fillId="2" borderId="38" xfId="0" applyNumberFormat="1" applyFont="1" applyFill="1" applyBorder="1" applyAlignment="1">
      <alignment horizontal="right"/>
    </xf>
    <xf numFmtId="164" fontId="3" fillId="0" borderId="11" xfId="0" applyNumberFormat="1" applyFont="1" applyFill="1" applyBorder="1" applyAlignment="1">
      <alignment horizontal="right"/>
    </xf>
    <xf numFmtId="164" fontId="3" fillId="0" borderId="14" xfId="0" applyNumberFormat="1" applyFont="1" applyFill="1" applyBorder="1" applyAlignment="1">
      <alignment horizontal="right"/>
    </xf>
    <xf numFmtId="164" fontId="3" fillId="0" borderId="17" xfId="0" applyNumberFormat="1" applyFont="1" applyFill="1" applyBorder="1" applyAlignment="1">
      <alignment horizontal="right"/>
    </xf>
    <xf numFmtId="0" fontId="4" fillId="0" borderId="2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wrapText="1"/>
    </xf>
    <xf numFmtId="49" fontId="4" fillId="0" borderId="27" xfId="0" applyNumberFormat="1" applyFont="1" applyBorder="1" applyAlignment="1">
      <alignment horizontal="center" vertical="center" textRotation="90"/>
    </xf>
    <xf numFmtId="49" fontId="4" fillId="0" borderId="27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</cellXfs>
  <cellStyles count="3">
    <cellStyle name="Normaallaad" xfId="0" builtinId="0"/>
    <cellStyle name="Normaallaad 2" xfId="2"/>
    <cellStyle name="Protsent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72"/>
  <sheetViews>
    <sheetView tabSelected="1" topLeftCell="B4" zoomScaleNormal="100" workbookViewId="0">
      <selection activeCell="H6" sqref="H6:H17"/>
    </sheetView>
  </sheetViews>
  <sheetFormatPr defaultRowHeight="12.75" x14ac:dyDescent="0.2"/>
  <cols>
    <col min="1" max="1" width="4.42578125" style="1" customWidth="1"/>
    <col min="2" max="2" width="6.5703125" style="2" customWidth="1"/>
    <col min="3" max="3" width="19.5703125" style="1" bestFit="1" customWidth="1"/>
    <col min="4" max="4" width="8.85546875" style="1" customWidth="1"/>
    <col min="5" max="5" width="8.5703125" style="1" customWidth="1"/>
    <col min="6" max="6" width="9.5703125" style="1" customWidth="1"/>
    <col min="7" max="7" width="11.85546875" style="1" customWidth="1"/>
    <col min="8" max="8" width="28.140625" style="7" bestFit="1" customWidth="1"/>
    <col min="9" max="9" width="11.85546875" style="3" customWidth="1"/>
    <col min="10" max="10" width="9.140625" style="3" customWidth="1"/>
    <col min="11" max="11" width="28.140625" style="3" bestFit="1" customWidth="1"/>
    <col min="12" max="14" width="9.140625" style="3"/>
    <col min="15" max="15" width="14.28515625" style="3" customWidth="1"/>
    <col min="16" max="16" width="15" style="3" customWidth="1"/>
    <col min="17" max="17" width="15.85546875" style="3" customWidth="1"/>
    <col min="18" max="18" width="15.28515625" style="3" customWidth="1"/>
    <col min="19" max="19" width="12.5703125" style="3" customWidth="1"/>
    <col min="20" max="20" width="15.7109375" style="3" customWidth="1"/>
    <col min="21" max="16384" width="9.140625" style="3"/>
  </cols>
  <sheetData>
    <row r="1" spans="1:20" ht="13.5" thickBot="1" x14ac:dyDescent="0.25"/>
    <row r="2" spans="1:20" ht="18" x14ac:dyDescent="0.2">
      <c r="A2" s="57"/>
      <c r="B2" s="147" t="s">
        <v>88</v>
      </c>
      <c r="C2" s="148"/>
      <c r="D2" s="148"/>
      <c r="E2" s="148"/>
      <c r="F2" s="148"/>
      <c r="G2" s="148"/>
      <c r="H2" s="149"/>
    </row>
    <row r="3" spans="1:20" ht="12.75" customHeight="1" thickBot="1" x14ac:dyDescent="0.25">
      <c r="A3" s="151"/>
      <c r="B3" s="153" t="s">
        <v>24</v>
      </c>
      <c r="C3" s="155" t="s">
        <v>23</v>
      </c>
      <c r="D3" s="155" t="s">
        <v>19</v>
      </c>
      <c r="E3" s="155"/>
      <c r="F3" s="155"/>
      <c r="G3" s="155"/>
      <c r="H3" s="146" t="s">
        <v>18</v>
      </c>
    </row>
    <row r="4" spans="1:20" ht="13.5" thickBot="1" x14ac:dyDescent="0.25">
      <c r="A4" s="152"/>
      <c r="B4" s="154"/>
      <c r="C4" s="156"/>
      <c r="D4" s="157" t="s">
        <v>20</v>
      </c>
      <c r="E4" s="158" t="s">
        <v>27</v>
      </c>
      <c r="F4" s="157" t="s">
        <v>21</v>
      </c>
      <c r="G4" s="157" t="s">
        <v>22</v>
      </c>
      <c r="H4" s="146"/>
      <c r="I4" s="5"/>
      <c r="L4" s="135" t="s">
        <v>16</v>
      </c>
      <c r="M4" s="136"/>
      <c r="N4" s="137"/>
      <c r="O4" s="138"/>
      <c r="P4" s="139" t="s">
        <v>6</v>
      </c>
      <c r="Q4" s="140"/>
      <c r="R4" s="141"/>
      <c r="S4" s="142" t="s">
        <v>7</v>
      </c>
      <c r="T4" s="131" t="s">
        <v>8</v>
      </c>
    </row>
    <row r="5" spans="1:20" ht="39" thickBot="1" x14ac:dyDescent="0.25">
      <c r="A5" s="152"/>
      <c r="B5" s="154"/>
      <c r="C5" s="156"/>
      <c r="D5" s="157" t="s">
        <v>0</v>
      </c>
      <c r="E5" s="158"/>
      <c r="F5" s="157"/>
      <c r="G5" s="157"/>
      <c r="H5" s="146"/>
      <c r="K5" s="4"/>
      <c r="L5" s="17" t="s">
        <v>87</v>
      </c>
      <c r="M5" s="18" t="s">
        <v>9</v>
      </c>
      <c r="N5" s="112" t="s">
        <v>10</v>
      </c>
      <c r="O5" s="19" t="s">
        <v>11</v>
      </c>
      <c r="P5" s="20" t="s">
        <v>12</v>
      </c>
      <c r="Q5" s="21" t="s">
        <v>13</v>
      </c>
      <c r="R5" s="22" t="s">
        <v>14</v>
      </c>
      <c r="S5" s="143"/>
      <c r="T5" s="132"/>
    </row>
    <row r="6" spans="1:20" s="11" customFormat="1" ht="15.75" x14ac:dyDescent="0.25">
      <c r="A6" s="150"/>
      <c r="B6" s="86" t="s">
        <v>48</v>
      </c>
      <c r="C6" s="68" t="s">
        <v>37</v>
      </c>
      <c r="D6" s="70">
        <f>E6</f>
        <v>10.199999999999999</v>
      </c>
      <c r="E6" s="72">
        <v>10.199999999999999</v>
      </c>
      <c r="F6" s="76"/>
      <c r="G6" s="74"/>
      <c r="H6" s="58" t="s">
        <v>1</v>
      </c>
      <c r="K6" s="82" t="s">
        <v>40</v>
      </c>
      <c r="L6" s="89">
        <f t="shared" ref="L6:L18" si="0">SUMIFS($E$6:$E$25,$H$6:$H$25,K6)</f>
        <v>120.39999999999999</v>
      </c>
      <c r="M6" s="90">
        <f t="shared" ref="M6:M18" si="1">SUMIFS($E$27:$E$88,$H$27:$H$88,K6)</f>
        <v>762.2</v>
      </c>
      <c r="N6" s="90">
        <f>SUMIFS($E$90:$E$146,$H$90:$H$146,K6)</f>
        <v>561.09999999999991</v>
      </c>
      <c r="O6" s="120">
        <f>SUM(L6:N6)</f>
        <v>1443.6999999999998</v>
      </c>
      <c r="P6" s="124">
        <f>L6/$L$19*L$21+M6/$M$19*$M$21+N6/$N$19*$N$21</f>
        <v>301.01803221895022</v>
      </c>
      <c r="Q6" s="24">
        <f t="shared" ref="Q6:Q12" si="2">O6/$O$19*O$22</f>
        <v>63.586485375710659</v>
      </c>
      <c r="R6" s="25">
        <f t="shared" ref="R6:R17" si="3">SUM(P6:Q6)</f>
        <v>364.60451759466088</v>
      </c>
      <c r="S6" s="23">
        <f>O6+R6</f>
        <v>1808.3045175946606</v>
      </c>
      <c r="T6" s="26">
        <f t="shared" ref="T6:T12" si="4">O6/$O$19</f>
        <v>0.98890334954448933</v>
      </c>
    </row>
    <row r="7" spans="1:20" s="11" customFormat="1" ht="15.75" x14ac:dyDescent="0.25">
      <c r="A7" s="150"/>
      <c r="B7" s="87" t="s">
        <v>49</v>
      </c>
      <c r="C7" s="69" t="s">
        <v>28</v>
      </c>
      <c r="D7" s="81">
        <f t="shared" ref="D7:D16" si="5">E7</f>
        <v>14.5</v>
      </c>
      <c r="E7" s="73">
        <v>14.5</v>
      </c>
      <c r="F7" s="77"/>
      <c r="G7" s="75"/>
      <c r="H7" s="58" t="s">
        <v>40</v>
      </c>
      <c r="K7" s="27" t="s">
        <v>85</v>
      </c>
      <c r="L7" s="91">
        <f t="shared" si="0"/>
        <v>0</v>
      </c>
      <c r="M7" s="92">
        <f t="shared" si="1"/>
        <v>0</v>
      </c>
      <c r="N7" s="92">
        <f>SUMIFS($E$90:$E$146,$H$90:$H$146,K7)</f>
        <v>7.7</v>
      </c>
      <c r="O7" s="121">
        <f t="shared" ref="O7:O8" si="6">SUM(L7:N7)</f>
        <v>7.7</v>
      </c>
      <c r="P7" s="125">
        <f t="shared" ref="P7:P17" si="7">L7/$L$19*L$21+M7/$M$19*$M$21+N7/$N$19*$N$21</f>
        <v>2.415503204573012</v>
      </c>
      <c r="Q7" s="31">
        <f t="shared" si="2"/>
        <v>0.33913966710048637</v>
      </c>
      <c r="R7" s="32">
        <f t="shared" si="3"/>
        <v>2.7546428716734983</v>
      </c>
      <c r="S7" s="30">
        <f t="shared" ref="S7:S17" si="8">O7+R7</f>
        <v>10.454642871673499</v>
      </c>
      <c r="T7" s="33">
        <f t="shared" si="4"/>
        <v>5.2743338584834588E-3</v>
      </c>
    </row>
    <row r="8" spans="1:20" s="11" customFormat="1" ht="15.75" x14ac:dyDescent="0.25">
      <c r="A8" s="14"/>
      <c r="B8" s="87" t="s">
        <v>50</v>
      </c>
      <c r="C8" s="69" t="s">
        <v>28</v>
      </c>
      <c r="D8" s="81">
        <f t="shared" si="5"/>
        <v>13.4</v>
      </c>
      <c r="E8" s="73">
        <v>13.4</v>
      </c>
      <c r="F8" s="77"/>
      <c r="G8" s="75"/>
      <c r="H8" s="58" t="s">
        <v>40</v>
      </c>
      <c r="K8" s="27" t="s">
        <v>86</v>
      </c>
      <c r="L8" s="91">
        <f t="shared" si="0"/>
        <v>0</v>
      </c>
      <c r="M8" s="92">
        <f t="shared" si="1"/>
        <v>0</v>
      </c>
      <c r="N8" s="92">
        <f>SUMIFS($E$90:$E$146,$H$90:$H$146,K8)</f>
        <v>8.5</v>
      </c>
      <c r="O8" s="121">
        <f t="shared" si="6"/>
        <v>8.5</v>
      </c>
      <c r="P8" s="125">
        <f t="shared" si="7"/>
        <v>2.6664645764767019</v>
      </c>
      <c r="Q8" s="31">
        <f t="shared" si="2"/>
        <v>0.37437495718884856</v>
      </c>
      <c r="R8" s="32">
        <f t="shared" si="3"/>
        <v>3.0408395336655505</v>
      </c>
      <c r="S8" s="30">
        <f t="shared" si="8"/>
        <v>11.540839533665551</v>
      </c>
      <c r="T8" s="33">
        <f t="shared" si="4"/>
        <v>5.8223165970271943E-3</v>
      </c>
    </row>
    <row r="9" spans="1:20" s="11" customFormat="1" ht="15.75" x14ac:dyDescent="0.25">
      <c r="A9" s="150"/>
      <c r="B9" s="87" t="s">
        <v>51</v>
      </c>
      <c r="C9" s="69" t="s">
        <v>34</v>
      </c>
      <c r="D9" s="81">
        <f t="shared" si="5"/>
        <v>15.9</v>
      </c>
      <c r="E9" s="73">
        <v>15.9</v>
      </c>
      <c r="F9" s="77"/>
      <c r="G9" s="75"/>
      <c r="H9" s="58" t="s">
        <v>40</v>
      </c>
      <c r="K9" s="27"/>
      <c r="L9" s="28">
        <f t="shared" si="0"/>
        <v>0</v>
      </c>
      <c r="M9" s="29">
        <f t="shared" si="1"/>
        <v>0</v>
      </c>
      <c r="N9" s="29"/>
      <c r="O9" s="121">
        <f t="shared" ref="O9:O17" si="9">SUM(L9:M9)</f>
        <v>0</v>
      </c>
      <c r="P9" s="125">
        <f t="shared" si="7"/>
        <v>0</v>
      </c>
      <c r="Q9" s="31">
        <f t="shared" si="2"/>
        <v>0</v>
      </c>
      <c r="R9" s="32">
        <f t="shared" si="3"/>
        <v>0</v>
      </c>
      <c r="S9" s="30">
        <f t="shared" si="8"/>
        <v>0</v>
      </c>
      <c r="T9" s="33">
        <f t="shared" si="4"/>
        <v>0</v>
      </c>
    </row>
    <row r="10" spans="1:20" s="11" customFormat="1" ht="15.75" x14ac:dyDescent="0.25">
      <c r="A10" s="150"/>
      <c r="B10" s="87" t="s">
        <v>52</v>
      </c>
      <c r="C10" s="69" t="s">
        <v>37</v>
      </c>
      <c r="D10" s="81">
        <f t="shared" si="5"/>
        <v>45</v>
      </c>
      <c r="E10" s="73">
        <v>45</v>
      </c>
      <c r="F10" s="77"/>
      <c r="G10" s="75"/>
      <c r="H10" s="58" t="s">
        <v>1</v>
      </c>
      <c r="K10" s="27"/>
      <c r="L10" s="28">
        <f t="shared" si="0"/>
        <v>0</v>
      </c>
      <c r="M10" s="29">
        <f t="shared" si="1"/>
        <v>0</v>
      </c>
      <c r="N10" s="29"/>
      <c r="O10" s="121">
        <f t="shared" si="9"/>
        <v>0</v>
      </c>
      <c r="P10" s="125">
        <f t="shared" si="7"/>
        <v>0</v>
      </c>
      <c r="Q10" s="31">
        <f t="shared" si="2"/>
        <v>0</v>
      </c>
      <c r="R10" s="32">
        <f t="shared" si="3"/>
        <v>0</v>
      </c>
      <c r="S10" s="30">
        <f t="shared" si="8"/>
        <v>0</v>
      </c>
      <c r="T10" s="33">
        <f t="shared" si="4"/>
        <v>0</v>
      </c>
    </row>
    <row r="11" spans="1:20" s="11" customFormat="1" ht="15.75" x14ac:dyDescent="0.25">
      <c r="A11" s="150"/>
      <c r="B11" s="87" t="s">
        <v>53</v>
      </c>
      <c r="C11" s="69" t="s">
        <v>28</v>
      </c>
      <c r="D11" s="81">
        <f t="shared" si="5"/>
        <v>15.8</v>
      </c>
      <c r="E11" s="73">
        <v>15.8</v>
      </c>
      <c r="F11" s="77"/>
      <c r="G11" s="75"/>
      <c r="H11" s="58" t="s">
        <v>40</v>
      </c>
      <c r="K11" s="27"/>
      <c r="L11" s="28">
        <f t="shared" si="0"/>
        <v>0</v>
      </c>
      <c r="M11" s="29">
        <f t="shared" si="1"/>
        <v>0</v>
      </c>
      <c r="N11" s="29"/>
      <c r="O11" s="121">
        <f t="shared" si="9"/>
        <v>0</v>
      </c>
      <c r="P11" s="125">
        <f t="shared" si="7"/>
        <v>0</v>
      </c>
      <c r="Q11" s="31">
        <f t="shared" si="2"/>
        <v>0</v>
      </c>
      <c r="R11" s="32">
        <f t="shared" si="3"/>
        <v>0</v>
      </c>
      <c r="S11" s="30">
        <f t="shared" si="8"/>
        <v>0</v>
      </c>
      <c r="T11" s="33">
        <f t="shared" si="4"/>
        <v>0</v>
      </c>
    </row>
    <row r="12" spans="1:20" s="11" customFormat="1" ht="15.75" x14ac:dyDescent="0.25">
      <c r="A12" s="150"/>
      <c r="B12" s="87" t="s">
        <v>54</v>
      </c>
      <c r="C12" s="69" t="s">
        <v>28</v>
      </c>
      <c r="D12" s="81">
        <f t="shared" si="5"/>
        <v>15.1</v>
      </c>
      <c r="E12" s="73">
        <v>15.1</v>
      </c>
      <c r="F12" s="77"/>
      <c r="G12" s="75"/>
      <c r="H12" s="58" t="s">
        <v>40</v>
      </c>
      <c r="K12" s="27"/>
      <c r="L12" s="28">
        <f t="shared" si="0"/>
        <v>0</v>
      </c>
      <c r="M12" s="29">
        <f t="shared" si="1"/>
        <v>0</v>
      </c>
      <c r="N12" s="29"/>
      <c r="O12" s="121">
        <f t="shared" si="9"/>
        <v>0</v>
      </c>
      <c r="P12" s="125">
        <f t="shared" si="7"/>
        <v>0</v>
      </c>
      <c r="Q12" s="31">
        <f t="shared" si="2"/>
        <v>0</v>
      </c>
      <c r="R12" s="32">
        <f t="shared" si="3"/>
        <v>0</v>
      </c>
      <c r="S12" s="30">
        <f t="shared" si="8"/>
        <v>0</v>
      </c>
      <c r="T12" s="33">
        <f t="shared" si="4"/>
        <v>0</v>
      </c>
    </row>
    <row r="13" spans="1:20" s="11" customFormat="1" ht="15.75" x14ac:dyDescent="0.25">
      <c r="A13" s="150"/>
      <c r="B13" s="87" t="s">
        <v>55</v>
      </c>
      <c r="C13" s="69" t="s">
        <v>28</v>
      </c>
      <c r="D13" s="81">
        <f t="shared" si="5"/>
        <v>17.2</v>
      </c>
      <c r="E13" s="73">
        <v>17.2</v>
      </c>
      <c r="F13" s="77"/>
      <c r="G13" s="75"/>
      <c r="H13" s="58" t="s">
        <v>40</v>
      </c>
      <c r="K13" s="27"/>
      <c r="L13" s="28">
        <f t="shared" si="0"/>
        <v>0</v>
      </c>
      <c r="M13" s="29">
        <f t="shared" si="1"/>
        <v>0</v>
      </c>
      <c r="N13" s="29"/>
      <c r="O13" s="121">
        <f t="shared" si="9"/>
        <v>0</v>
      </c>
      <c r="P13" s="125">
        <f t="shared" si="7"/>
        <v>0</v>
      </c>
      <c r="Q13" s="31">
        <f t="shared" ref="Q13:Q17" si="10">O13/$O$19*O$22</f>
        <v>0</v>
      </c>
      <c r="R13" s="32">
        <f t="shared" si="3"/>
        <v>0</v>
      </c>
      <c r="S13" s="30">
        <f t="shared" si="8"/>
        <v>0</v>
      </c>
      <c r="T13" s="33">
        <f t="shared" ref="T13:T17" si="11">O13/$O$19</f>
        <v>0</v>
      </c>
    </row>
    <row r="14" spans="1:20" s="11" customFormat="1" ht="15.75" x14ac:dyDescent="0.25">
      <c r="A14" s="150"/>
      <c r="B14" s="87" t="s">
        <v>56</v>
      </c>
      <c r="C14" s="69" t="s">
        <v>28</v>
      </c>
      <c r="D14" s="81">
        <f t="shared" si="5"/>
        <v>13.5</v>
      </c>
      <c r="E14" s="73">
        <v>13.5</v>
      </c>
      <c r="F14" s="77"/>
      <c r="G14" s="75"/>
      <c r="H14" s="58" t="s">
        <v>40</v>
      </c>
      <c r="K14" s="27"/>
      <c r="L14" s="28">
        <f t="shared" si="0"/>
        <v>0</v>
      </c>
      <c r="M14" s="29">
        <f t="shared" si="1"/>
        <v>0</v>
      </c>
      <c r="N14" s="29"/>
      <c r="O14" s="121">
        <f t="shared" si="9"/>
        <v>0</v>
      </c>
      <c r="P14" s="125">
        <f t="shared" si="7"/>
        <v>0</v>
      </c>
      <c r="Q14" s="31">
        <f t="shared" si="10"/>
        <v>0</v>
      </c>
      <c r="R14" s="32">
        <f t="shared" si="3"/>
        <v>0</v>
      </c>
      <c r="S14" s="30">
        <f t="shared" si="8"/>
        <v>0</v>
      </c>
      <c r="T14" s="33">
        <f t="shared" si="11"/>
        <v>0</v>
      </c>
    </row>
    <row r="15" spans="1:20" s="11" customFormat="1" ht="15.75" x14ac:dyDescent="0.25">
      <c r="A15" s="150"/>
      <c r="B15" s="87" t="s">
        <v>57</v>
      </c>
      <c r="C15" s="69" t="s">
        <v>28</v>
      </c>
      <c r="D15" s="81">
        <f t="shared" si="5"/>
        <v>12.6</v>
      </c>
      <c r="E15" s="73">
        <v>12.6</v>
      </c>
      <c r="F15" s="77"/>
      <c r="G15" s="75"/>
      <c r="H15" s="58" t="s">
        <v>40</v>
      </c>
      <c r="I15" s="12"/>
      <c r="K15" s="27"/>
      <c r="L15" s="28">
        <f t="shared" si="0"/>
        <v>0</v>
      </c>
      <c r="M15" s="29">
        <f t="shared" si="1"/>
        <v>0</v>
      </c>
      <c r="N15" s="29"/>
      <c r="O15" s="121">
        <f t="shared" si="9"/>
        <v>0</v>
      </c>
      <c r="P15" s="125">
        <f t="shared" si="7"/>
        <v>0</v>
      </c>
      <c r="Q15" s="31">
        <f t="shared" si="10"/>
        <v>0</v>
      </c>
      <c r="R15" s="32">
        <f t="shared" si="3"/>
        <v>0</v>
      </c>
      <c r="S15" s="30">
        <f t="shared" si="8"/>
        <v>0</v>
      </c>
      <c r="T15" s="33">
        <f t="shared" si="11"/>
        <v>0</v>
      </c>
    </row>
    <row r="16" spans="1:20" s="11" customFormat="1" ht="15.75" x14ac:dyDescent="0.25">
      <c r="A16" s="150"/>
      <c r="B16" s="87" t="s">
        <v>58</v>
      </c>
      <c r="C16" s="69" t="s">
        <v>28</v>
      </c>
      <c r="D16" s="81">
        <f t="shared" si="5"/>
        <v>2.4</v>
      </c>
      <c r="E16" s="73">
        <v>2.4</v>
      </c>
      <c r="F16" s="77"/>
      <c r="G16" s="75"/>
      <c r="H16" s="58" t="s">
        <v>40</v>
      </c>
      <c r="I16" s="12"/>
      <c r="K16" s="27"/>
      <c r="L16" s="28">
        <f t="shared" si="0"/>
        <v>0</v>
      </c>
      <c r="M16" s="29">
        <f t="shared" si="1"/>
        <v>0</v>
      </c>
      <c r="N16" s="29"/>
      <c r="O16" s="121">
        <f t="shared" si="9"/>
        <v>0</v>
      </c>
      <c r="P16" s="125">
        <f t="shared" si="7"/>
        <v>0</v>
      </c>
      <c r="Q16" s="31">
        <f t="shared" si="10"/>
        <v>0</v>
      </c>
      <c r="R16" s="32">
        <f t="shared" si="3"/>
        <v>0</v>
      </c>
      <c r="S16" s="30">
        <f t="shared" si="8"/>
        <v>0</v>
      </c>
      <c r="T16" s="33">
        <f t="shared" si="11"/>
        <v>0</v>
      </c>
    </row>
    <row r="17" spans="1:20" s="11" customFormat="1" ht="16.5" thickBot="1" x14ac:dyDescent="0.3">
      <c r="A17" s="14"/>
      <c r="B17" s="87"/>
      <c r="C17" s="69"/>
      <c r="D17" s="71"/>
      <c r="E17" s="73"/>
      <c r="F17" s="77"/>
      <c r="G17" s="75"/>
      <c r="H17" s="58"/>
      <c r="K17" s="27"/>
      <c r="L17" s="28">
        <f t="shared" si="0"/>
        <v>0</v>
      </c>
      <c r="M17" s="29">
        <f t="shared" si="1"/>
        <v>0</v>
      </c>
      <c r="N17" s="29"/>
      <c r="O17" s="122">
        <f t="shared" si="9"/>
        <v>0</v>
      </c>
      <c r="P17" s="126">
        <f t="shared" si="7"/>
        <v>0</v>
      </c>
      <c r="Q17" s="31">
        <f t="shared" si="10"/>
        <v>0</v>
      </c>
      <c r="R17" s="32">
        <f t="shared" si="3"/>
        <v>0</v>
      </c>
      <c r="S17" s="30">
        <f t="shared" si="8"/>
        <v>0</v>
      </c>
      <c r="T17" s="33">
        <f t="shared" si="11"/>
        <v>0</v>
      </c>
    </row>
    <row r="18" spans="1:20" s="11" customFormat="1" ht="16.5" thickBot="1" x14ac:dyDescent="0.3">
      <c r="A18" s="14"/>
      <c r="B18" s="87"/>
      <c r="C18" s="69"/>
      <c r="D18" s="71"/>
      <c r="E18" s="73"/>
      <c r="F18" s="77"/>
      <c r="G18" s="75"/>
      <c r="H18" s="83"/>
      <c r="K18" s="34" t="s">
        <v>5</v>
      </c>
      <c r="L18" s="35">
        <f t="shared" si="0"/>
        <v>0</v>
      </c>
      <c r="M18" s="36">
        <f t="shared" si="1"/>
        <v>0</v>
      </c>
      <c r="N18" s="36"/>
      <c r="O18" s="119">
        <f>SUM(L18:M18)</f>
        <v>0</v>
      </c>
      <c r="P18" s="123">
        <f>L18/$L$19*L$21+M18/$M$19*$M$21</f>
        <v>0</v>
      </c>
      <c r="Q18" s="38">
        <f>O18/$O$19*O$22</f>
        <v>0</v>
      </c>
      <c r="R18" s="39">
        <f>SUM(P18:Q18)</f>
        <v>0</v>
      </c>
      <c r="S18" s="37">
        <f>O18+R18</f>
        <v>0</v>
      </c>
      <c r="T18" s="40">
        <f>O18/$O$19</f>
        <v>0</v>
      </c>
    </row>
    <row r="19" spans="1:20" s="11" customFormat="1" ht="16.5" thickBot="1" x14ac:dyDescent="0.3">
      <c r="A19" s="14"/>
      <c r="B19" s="87"/>
      <c r="C19" s="69"/>
      <c r="D19" s="71"/>
      <c r="E19" s="73"/>
      <c r="F19" s="77"/>
      <c r="G19" s="75"/>
      <c r="H19" s="58"/>
      <c r="K19" s="41" t="s">
        <v>25</v>
      </c>
      <c r="L19" s="42">
        <f t="shared" ref="L19:S19" si="12">SUM(L6:L18)</f>
        <v>120.39999999999999</v>
      </c>
      <c r="M19" s="43">
        <f t="shared" si="12"/>
        <v>762.2</v>
      </c>
      <c r="N19" s="43">
        <f t="shared" si="12"/>
        <v>577.29999999999995</v>
      </c>
      <c r="O19" s="44">
        <f t="shared" si="12"/>
        <v>1459.8999999999999</v>
      </c>
      <c r="P19" s="43">
        <f t="shared" si="12"/>
        <v>306.09999999999991</v>
      </c>
      <c r="Q19" s="52">
        <f t="shared" si="12"/>
        <v>64.3</v>
      </c>
      <c r="R19" s="53">
        <f t="shared" si="12"/>
        <v>370.4</v>
      </c>
      <c r="S19" s="54">
        <f t="shared" si="12"/>
        <v>1830.2999999999997</v>
      </c>
      <c r="T19" s="45"/>
    </row>
    <row r="20" spans="1:20" s="11" customFormat="1" ht="16.5" thickBot="1" x14ac:dyDescent="0.3">
      <c r="A20" s="14"/>
      <c r="B20" s="87"/>
      <c r="C20" s="69"/>
      <c r="D20" s="71"/>
      <c r="E20" s="73"/>
      <c r="F20" s="77"/>
      <c r="G20" s="75"/>
      <c r="H20" s="58"/>
      <c r="K20" s="3"/>
      <c r="L20" s="3"/>
      <c r="M20" s="3"/>
      <c r="N20" s="3"/>
      <c r="O20" s="46"/>
      <c r="P20" s="3"/>
      <c r="Q20" s="3"/>
      <c r="R20" s="3"/>
      <c r="S20" s="46"/>
      <c r="T20" s="47"/>
    </row>
    <row r="21" spans="1:20" s="11" customFormat="1" ht="15.75" x14ac:dyDescent="0.25">
      <c r="A21" s="55"/>
      <c r="B21" s="87"/>
      <c r="C21" s="69"/>
      <c r="D21" s="71"/>
      <c r="E21" s="73"/>
      <c r="F21" s="77"/>
      <c r="G21" s="75"/>
      <c r="H21" s="58"/>
      <c r="K21" s="48" t="s">
        <v>1</v>
      </c>
      <c r="L21" s="89">
        <f>SUMIFS($E$6:$E$25,$H$6:$H$25,$K21)</f>
        <v>55.2</v>
      </c>
      <c r="M21" s="90">
        <f>SUMIFS($E$27:$E$88,$H$27:$H$88,K21)</f>
        <v>69.8</v>
      </c>
      <c r="N21" s="93">
        <f>SUMIFS($E$90:$E$146,$H$90:$H$146,K21)</f>
        <v>181.09999999999997</v>
      </c>
      <c r="O21" s="116">
        <f>SUM(L21:N21)</f>
        <v>306.09999999999997</v>
      </c>
      <c r="P21" s="46"/>
      <c r="Q21" s="3"/>
      <c r="R21" s="3"/>
      <c r="S21" s="3"/>
      <c r="T21" s="3"/>
    </row>
    <row r="22" spans="1:20" s="11" customFormat="1" ht="16.5" thickBot="1" x14ac:dyDescent="0.3">
      <c r="A22" s="55"/>
      <c r="B22" s="87"/>
      <c r="C22" s="69"/>
      <c r="D22" s="71"/>
      <c r="E22" s="73"/>
      <c r="F22" s="77"/>
      <c r="G22" s="75"/>
      <c r="H22" s="58"/>
      <c r="K22" s="49" t="s">
        <v>15</v>
      </c>
      <c r="L22" s="114">
        <f>SUMIFS($E$6:$E$25,$H$6:$H$25,K22)</f>
        <v>0</v>
      </c>
      <c r="M22" s="115">
        <f>SUMIFS($E$27:$E$88,$H$27:$H$88,K22)</f>
        <v>32.700000000000003</v>
      </c>
      <c r="N22" s="118">
        <f>SUMIFS($E$90:$E$146,$H$90:$H$146,K22)</f>
        <v>31.599999999999998</v>
      </c>
      <c r="O22" s="117">
        <f>SUM(L22:N22)</f>
        <v>64.3</v>
      </c>
      <c r="P22" s="3"/>
      <c r="Q22" s="3"/>
      <c r="R22" s="3"/>
      <c r="S22" s="3"/>
      <c r="T22" s="3"/>
    </row>
    <row r="23" spans="1:20" s="11" customFormat="1" ht="16.5" thickBot="1" x14ac:dyDescent="0.3">
      <c r="A23" s="55"/>
      <c r="B23" s="87"/>
      <c r="C23" s="69"/>
      <c r="D23" s="71"/>
      <c r="E23" s="73"/>
      <c r="F23" s="77"/>
      <c r="G23" s="75"/>
      <c r="H23" s="58"/>
      <c r="K23" s="51" t="s">
        <v>26</v>
      </c>
      <c r="L23" s="113"/>
      <c r="M23" s="113"/>
      <c r="N23" s="113"/>
      <c r="O23" s="50">
        <f>SUM(O21:O22)</f>
        <v>370.4</v>
      </c>
      <c r="P23" s="3"/>
      <c r="Q23" s="3"/>
      <c r="R23" s="3"/>
      <c r="S23" s="3"/>
      <c r="T23" s="3"/>
    </row>
    <row r="24" spans="1:20" s="11" customFormat="1" ht="15.75" x14ac:dyDescent="0.25">
      <c r="A24" s="55"/>
      <c r="B24" s="87"/>
      <c r="C24" s="69"/>
      <c r="D24" s="71"/>
      <c r="E24" s="73"/>
      <c r="F24" s="77"/>
      <c r="G24" s="75"/>
      <c r="H24" s="58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s="11" customFormat="1" ht="16.5" thickBot="1" x14ac:dyDescent="0.3">
      <c r="A25" s="14"/>
      <c r="B25" s="87"/>
      <c r="C25" s="69"/>
      <c r="D25" s="71"/>
      <c r="E25" s="73"/>
      <c r="F25" s="77"/>
      <c r="G25" s="75"/>
      <c r="H25" s="58"/>
      <c r="K25" s="7"/>
      <c r="L25" s="46"/>
      <c r="M25" s="46"/>
      <c r="N25" s="46"/>
      <c r="O25" s="46"/>
      <c r="P25" s="46"/>
      <c r="Q25" s="7"/>
      <c r="R25" s="3"/>
      <c r="S25" s="3"/>
      <c r="T25" s="3"/>
    </row>
    <row r="26" spans="1:20" s="11" customFormat="1" ht="13.5" thickBot="1" x14ac:dyDescent="0.25">
      <c r="A26" s="13"/>
      <c r="B26" s="144" t="s">
        <v>59</v>
      </c>
      <c r="C26" s="145"/>
      <c r="D26" s="16">
        <f>SUM(D6:D25)</f>
        <v>175.6</v>
      </c>
      <c r="E26" s="16">
        <f>SUM(E6:E25)</f>
        <v>175.6</v>
      </c>
      <c r="F26" s="16">
        <f>SUM(F6:F25)</f>
        <v>0</v>
      </c>
      <c r="G26" s="16">
        <f>SUM(G6:G25)</f>
        <v>0</v>
      </c>
      <c r="H26" s="61"/>
      <c r="I26" s="62">
        <f>D26-E26-F26-G26</f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s="11" customFormat="1" ht="15.75" x14ac:dyDescent="0.25">
      <c r="A27" s="13"/>
      <c r="B27" s="88">
        <v>100</v>
      </c>
      <c r="C27" s="68" t="s">
        <v>37</v>
      </c>
      <c r="D27" s="78">
        <f>SUM(E27:G27)</f>
        <v>8</v>
      </c>
      <c r="E27" s="79">
        <v>8</v>
      </c>
      <c r="F27" s="81"/>
      <c r="G27" s="80"/>
      <c r="H27" s="67" t="s">
        <v>15</v>
      </c>
      <c r="I27" s="84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15.75" x14ac:dyDescent="0.25">
      <c r="A28" s="15"/>
      <c r="B28" s="86">
        <v>113</v>
      </c>
      <c r="C28" s="68" t="s">
        <v>60</v>
      </c>
      <c r="D28" s="78">
        <f t="shared" ref="D28:D88" si="13">SUM(E28:G28)</f>
        <v>13.3</v>
      </c>
      <c r="E28" s="79">
        <v>13.3</v>
      </c>
      <c r="F28" s="81"/>
      <c r="G28" s="80"/>
      <c r="H28" s="59" t="s">
        <v>40</v>
      </c>
      <c r="I28" s="63"/>
    </row>
    <row r="29" spans="1:20" ht="15.75" x14ac:dyDescent="0.25">
      <c r="A29" s="15"/>
      <c r="B29" s="86">
        <v>102</v>
      </c>
      <c r="C29" s="68" t="s">
        <v>61</v>
      </c>
      <c r="D29" s="78">
        <f t="shared" si="13"/>
        <v>11.9</v>
      </c>
      <c r="E29" s="79">
        <v>11.9</v>
      </c>
      <c r="F29" s="81"/>
      <c r="G29" s="80"/>
      <c r="H29" s="59" t="s">
        <v>15</v>
      </c>
      <c r="I29" s="64"/>
    </row>
    <row r="30" spans="1:20" ht="15.75" x14ac:dyDescent="0.25">
      <c r="A30" s="15"/>
      <c r="B30" s="86">
        <v>103</v>
      </c>
      <c r="C30" s="68" t="s">
        <v>60</v>
      </c>
      <c r="D30" s="78">
        <f t="shared" si="13"/>
        <v>8.6999999999999993</v>
      </c>
      <c r="E30" s="81">
        <v>8.6999999999999993</v>
      </c>
      <c r="F30" s="81"/>
      <c r="G30" s="81"/>
      <c r="H30" s="59" t="s">
        <v>40</v>
      </c>
      <c r="I30" s="64"/>
    </row>
    <row r="31" spans="1:20" ht="15.75" x14ac:dyDescent="0.25">
      <c r="A31" s="15"/>
      <c r="B31" s="86" t="s">
        <v>35</v>
      </c>
      <c r="C31" s="68" t="s">
        <v>33</v>
      </c>
      <c r="D31" s="78">
        <f t="shared" si="13"/>
        <v>10.7</v>
      </c>
      <c r="E31" s="81"/>
      <c r="F31" s="81">
        <v>10.7</v>
      </c>
      <c r="G31" s="81"/>
      <c r="H31" s="59" t="s">
        <v>17</v>
      </c>
      <c r="I31" s="64"/>
    </row>
    <row r="32" spans="1:20" ht="15.75" x14ac:dyDescent="0.25">
      <c r="A32" s="15"/>
      <c r="B32" s="86">
        <v>104</v>
      </c>
      <c r="C32" s="68" t="s">
        <v>60</v>
      </c>
      <c r="D32" s="78">
        <f t="shared" si="13"/>
        <v>23.6</v>
      </c>
      <c r="E32" s="81">
        <v>23.6</v>
      </c>
      <c r="F32" s="81"/>
      <c r="G32" s="81"/>
      <c r="H32" s="59" t="s">
        <v>40</v>
      </c>
      <c r="I32" s="64"/>
    </row>
    <row r="33" spans="1:9" ht="15.75" x14ac:dyDescent="0.25">
      <c r="A33" s="15"/>
      <c r="B33" s="86">
        <v>105</v>
      </c>
      <c r="C33" s="68" t="s">
        <v>60</v>
      </c>
      <c r="D33" s="78">
        <f t="shared" si="13"/>
        <v>6.3</v>
      </c>
      <c r="E33" s="81">
        <v>6.3</v>
      </c>
      <c r="F33" s="81"/>
      <c r="G33" s="81"/>
      <c r="H33" s="59" t="s">
        <v>40</v>
      </c>
      <c r="I33" s="64"/>
    </row>
    <row r="34" spans="1:9" ht="15.75" x14ac:dyDescent="0.25">
      <c r="A34" s="15"/>
      <c r="B34" s="86">
        <v>114</v>
      </c>
      <c r="C34" s="68" t="s">
        <v>60</v>
      </c>
      <c r="D34" s="78">
        <f t="shared" si="13"/>
        <v>4.5</v>
      </c>
      <c r="E34" s="81">
        <v>4.5</v>
      </c>
      <c r="F34" s="81"/>
      <c r="G34" s="81"/>
      <c r="H34" s="59" t="s">
        <v>40</v>
      </c>
      <c r="I34" s="64"/>
    </row>
    <row r="35" spans="1:9" ht="15.75" x14ac:dyDescent="0.25">
      <c r="A35" s="15"/>
      <c r="B35" s="86">
        <v>107</v>
      </c>
      <c r="C35" s="68" t="s">
        <v>37</v>
      </c>
      <c r="D35" s="78">
        <f t="shared" si="13"/>
        <v>7.6</v>
      </c>
      <c r="E35" s="81">
        <v>7.6</v>
      </c>
      <c r="F35" s="81"/>
      <c r="G35" s="81"/>
      <c r="H35" s="59" t="s">
        <v>1</v>
      </c>
      <c r="I35" s="64"/>
    </row>
    <row r="36" spans="1:9" ht="15.75" x14ac:dyDescent="0.25">
      <c r="A36" s="15"/>
      <c r="B36" s="86">
        <v>108</v>
      </c>
      <c r="C36" s="68" t="s">
        <v>34</v>
      </c>
      <c r="D36" s="78">
        <f t="shared" si="13"/>
        <v>1.9</v>
      </c>
      <c r="E36" s="81">
        <v>1.9</v>
      </c>
      <c r="F36" s="81"/>
      <c r="G36" s="81"/>
      <c r="H36" s="59" t="s">
        <v>40</v>
      </c>
      <c r="I36" s="64"/>
    </row>
    <row r="37" spans="1:9" ht="15.75" x14ac:dyDescent="0.25">
      <c r="A37" s="15"/>
      <c r="B37" s="86">
        <v>109</v>
      </c>
      <c r="C37" s="68" t="s">
        <v>37</v>
      </c>
      <c r="D37" s="78">
        <f t="shared" si="13"/>
        <v>12</v>
      </c>
      <c r="E37" s="81">
        <v>12</v>
      </c>
      <c r="F37" s="81"/>
      <c r="G37" s="81"/>
      <c r="H37" s="59" t="s">
        <v>1</v>
      </c>
      <c r="I37" s="64"/>
    </row>
    <row r="38" spans="1:9" ht="15.75" x14ac:dyDescent="0.25">
      <c r="A38" s="15"/>
      <c r="B38" s="86">
        <v>101</v>
      </c>
      <c r="C38" s="68" t="s">
        <v>62</v>
      </c>
      <c r="D38" s="78">
        <f t="shared" si="13"/>
        <v>6.6</v>
      </c>
      <c r="E38" s="81">
        <v>6.6</v>
      </c>
      <c r="F38" s="81"/>
      <c r="G38" s="81"/>
      <c r="H38" s="59" t="s">
        <v>40</v>
      </c>
      <c r="I38" s="64"/>
    </row>
    <row r="39" spans="1:9" ht="15.75" x14ac:dyDescent="0.25">
      <c r="A39" s="15"/>
      <c r="B39" s="86">
        <v>106</v>
      </c>
      <c r="C39" s="68" t="s">
        <v>60</v>
      </c>
      <c r="D39" s="78">
        <f t="shared" si="13"/>
        <v>10.4</v>
      </c>
      <c r="E39" s="81">
        <v>10.4</v>
      </c>
      <c r="F39" s="81"/>
      <c r="G39" s="81"/>
      <c r="H39" s="59" t="s">
        <v>40</v>
      </c>
      <c r="I39" s="64"/>
    </row>
    <row r="40" spans="1:9" ht="15.75" x14ac:dyDescent="0.25">
      <c r="A40" s="15"/>
      <c r="B40" s="86">
        <v>107</v>
      </c>
      <c r="C40" s="68" t="s">
        <v>60</v>
      </c>
      <c r="D40" s="78">
        <f t="shared" si="13"/>
        <v>11</v>
      </c>
      <c r="E40" s="81">
        <v>11</v>
      </c>
      <c r="F40" s="81"/>
      <c r="G40" s="81"/>
      <c r="H40" s="59" t="s">
        <v>40</v>
      </c>
      <c r="I40" s="64"/>
    </row>
    <row r="41" spans="1:9" ht="15.75" x14ac:dyDescent="0.25">
      <c r="A41" s="15"/>
      <c r="B41" s="86">
        <v>113</v>
      </c>
      <c r="C41" s="68" t="s">
        <v>37</v>
      </c>
      <c r="D41" s="78">
        <f t="shared" si="13"/>
        <v>12.8</v>
      </c>
      <c r="E41" s="81">
        <v>12.8</v>
      </c>
      <c r="F41" s="81"/>
      <c r="G41" s="81"/>
      <c r="H41" s="59" t="s">
        <v>15</v>
      </c>
      <c r="I41" s="64"/>
    </row>
    <row r="42" spans="1:9" ht="15.75" x14ac:dyDescent="0.25">
      <c r="A42" s="15"/>
      <c r="B42" s="86" t="s">
        <v>41</v>
      </c>
      <c r="C42" s="68" t="s">
        <v>33</v>
      </c>
      <c r="D42" s="78">
        <f t="shared" si="13"/>
        <v>9.9</v>
      </c>
      <c r="E42" s="81"/>
      <c r="F42" s="81">
        <v>9.9</v>
      </c>
      <c r="G42" s="81"/>
      <c r="H42" s="59" t="s">
        <v>17</v>
      </c>
      <c r="I42" s="64"/>
    </row>
    <row r="43" spans="1:9" ht="15.75" x14ac:dyDescent="0.25">
      <c r="A43" s="15"/>
      <c r="B43" s="86">
        <v>115</v>
      </c>
      <c r="C43" s="68" t="s">
        <v>34</v>
      </c>
      <c r="D43" s="78">
        <f t="shared" si="13"/>
        <v>1.5</v>
      </c>
      <c r="E43" s="81">
        <v>1.5</v>
      </c>
      <c r="F43" s="81"/>
      <c r="G43" s="81"/>
      <c r="H43" s="59" t="s">
        <v>40</v>
      </c>
      <c r="I43" s="64"/>
    </row>
    <row r="44" spans="1:9" ht="15.75" x14ac:dyDescent="0.25">
      <c r="A44" s="15"/>
      <c r="B44" s="86">
        <v>110</v>
      </c>
      <c r="C44" s="68" t="s">
        <v>60</v>
      </c>
      <c r="D44" s="78">
        <f t="shared" si="13"/>
        <v>23.5</v>
      </c>
      <c r="E44" s="81">
        <v>23.5</v>
      </c>
      <c r="F44" s="81"/>
      <c r="G44" s="81"/>
      <c r="H44" s="59" t="s">
        <v>40</v>
      </c>
      <c r="I44" s="64"/>
    </row>
    <row r="45" spans="1:9" ht="15.75" x14ac:dyDescent="0.25">
      <c r="A45" s="15"/>
      <c r="B45" s="86">
        <v>111</v>
      </c>
      <c r="C45" s="68" t="s">
        <v>60</v>
      </c>
      <c r="D45" s="78">
        <f t="shared" si="13"/>
        <v>9.8000000000000007</v>
      </c>
      <c r="E45" s="81">
        <v>9.8000000000000007</v>
      </c>
      <c r="F45" s="81"/>
      <c r="G45" s="81"/>
      <c r="H45" s="59" t="s">
        <v>40</v>
      </c>
      <c r="I45" s="64"/>
    </row>
    <row r="46" spans="1:9" ht="15.75" x14ac:dyDescent="0.25">
      <c r="A46" s="15"/>
      <c r="B46" s="86">
        <v>112</v>
      </c>
      <c r="C46" s="68" t="s">
        <v>60</v>
      </c>
      <c r="D46" s="78">
        <f t="shared" si="13"/>
        <v>13</v>
      </c>
      <c r="E46" s="81">
        <v>13</v>
      </c>
      <c r="F46" s="81"/>
      <c r="G46" s="81"/>
      <c r="H46" s="59" t="s">
        <v>40</v>
      </c>
      <c r="I46" s="64"/>
    </row>
    <row r="47" spans="1:9" ht="15.75" x14ac:dyDescent="0.25">
      <c r="A47" s="15"/>
      <c r="B47" s="86">
        <v>119</v>
      </c>
      <c r="C47" s="68" t="s">
        <v>37</v>
      </c>
      <c r="D47" s="78">
        <f t="shared" si="13"/>
        <v>45.1</v>
      </c>
      <c r="E47" s="81">
        <v>45.1</v>
      </c>
      <c r="F47" s="81"/>
      <c r="G47" s="81"/>
      <c r="H47" s="59" t="s">
        <v>1</v>
      </c>
      <c r="I47" s="64"/>
    </row>
    <row r="48" spans="1:9" ht="15.75" x14ac:dyDescent="0.25">
      <c r="A48" s="15"/>
      <c r="B48" s="86">
        <v>120</v>
      </c>
      <c r="C48" s="68" t="s">
        <v>34</v>
      </c>
      <c r="D48" s="78">
        <f t="shared" si="13"/>
        <v>8.4</v>
      </c>
      <c r="E48" s="81">
        <v>8.4</v>
      </c>
      <c r="F48" s="81"/>
      <c r="G48" s="81"/>
      <c r="H48" s="59" t="s">
        <v>40</v>
      </c>
      <c r="I48" s="64"/>
    </row>
    <row r="49" spans="1:20" ht="15.75" x14ac:dyDescent="0.25">
      <c r="A49" s="15"/>
      <c r="B49" s="86">
        <v>121</v>
      </c>
      <c r="C49" s="68" t="s">
        <v>34</v>
      </c>
      <c r="D49" s="78">
        <f t="shared" si="13"/>
        <v>1.5</v>
      </c>
      <c r="E49" s="81">
        <v>1.5</v>
      </c>
      <c r="F49" s="81"/>
      <c r="G49" s="81"/>
      <c r="H49" s="59" t="s">
        <v>40</v>
      </c>
      <c r="I49" s="64"/>
    </row>
    <row r="50" spans="1:20" ht="15.75" x14ac:dyDescent="0.25">
      <c r="A50" s="15"/>
      <c r="B50" s="86">
        <v>122</v>
      </c>
      <c r="C50" s="68" t="s">
        <v>34</v>
      </c>
      <c r="D50" s="78">
        <f t="shared" si="13"/>
        <v>6.4</v>
      </c>
      <c r="E50" s="81">
        <v>6.4</v>
      </c>
      <c r="F50" s="81"/>
      <c r="G50" s="81"/>
      <c r="H50" s="59" t="s">
        <v>40</v>
      </c>
      <c r="I50" s="64"/>
    </row>
    <row r="51" spans="1:20" ht="15.75" x14ac:dyDescent="0.25">
      <c r="A51" s="15"/>
      <c r="B51" s="86">
        <v>123</v>
      </c>
      <c r="C51" s="68" t="s">
        <v>34</v>
      </c>
      <c r="D51" s="78">
        <f t="shared" si="13"/>
        <v>5.0999999999999996</v>
      </c>
      <c r="E51" s="81">
        <v>5.0999999999999996</v>
      </c>
      <c r="F51" s="81"/>
      <c r="G51" s="81"/>
      <c r="H51" s="59" t="s">
        <v>40</v>
      </c>
      <c r="I51" s="64"/>
    </row>
    <row r="52" spans="1:20" ht="15.75" x14ac:dyDescent="0.25">
      <c r="A52" s="15"/>
      <c r="B52" s="86">
        <v>124</v>
      </c>
      <c r="C52" s="68" t="s">
        <v>28</v>
      </c>
      <c r="D52" s="78">
        <f t="shared" si="13"/>
        <v>8.6999999999999993</v>
      </c>
      <c r="E52" s="81">
        <v>8.6999999999999993</v>
      </c>
      <c r="F52" s="81"/>
      <c r="G52" s="81"/>
      <c r="H52" s="59" t="s">
        <v>40</v>
      </c>
      <c r="I52" s="64"/>
    </row>
    <row r="53" spans="1:20" ht="15.75" x14ac:dyDescent="0.25">
      <c r="A53" s="15"/>
      <c r="B53" s="86">
        <v>125</v>
      </c>
      <c r="C53" s="68" t="s">
        <v>63</v>
      </c>
      <c r="D53" s="78">
        <f t="shared" si="13"/>
        <v>10.4</v>
      </c>
      <c r="E53" s="81">
        <v>10.4</v>
      </c>
      <c r="F53" s="81"/>
      <c r="G53" s="81"/>
      <c r="H53" s="59" t="s">
        <v>40</v>
      </c>
      <c r="I53" s="64"/>
    </row>
    <row r="54" spans="1:20" ht="15.75" x14ac:dyDescent="0.25">
      <c r="A54" s="15"/>
      <c r="B54" s="86">
        <v>126</v>
      </c>
      <c r="C54" s="68" t="s">
        <v>63</v>
      </c>
      <c r="D54" s="78">
        <f t="shared" si="13"/>
        <v>10.7</v>
      </c>
      <c r="E54" s="81">
        <v>10.7</v>
      </c>
      <c r="F54" s="81"/>
      <c r="G54" s="81"/>
      <c r="H54" s="59" t="s">
        <v>40</v>
      </c>
      <c r="I54" s="64"/>
    </row>
    <row r="55" spans="1:20" ht="15.75" x14ac:dyDescent="0.25">
      <c r="A55" s="15"/>
      <c r="B55" s="86" t="s">
        <v>42</v>
      </c>
      <c r="C55" s="68" t="s">
        <v>33</v>
      </c>
      <c r="D55" s="78">
        <f t="shared" si="13"/>
        <v>3.1</v>
      </c>
      <c r="E55" s="81"/>
      <c r="F55" s="81">
        <v>3.1</v>
      </c>
      <c r="G55" s="81"/>
      <c r="H55" s="59" t="s">
        <v>17</v>
      </c>
      <c r="I55" s="64"/>
    </row>
    <row r="56" spans="1:20" ht="15.75" x14ac:dyDescent="0.25">
      <c r="A56" s="15"/>
      <c r="B56" s="86">
        <v>127</v>
      </c>
      <c r="C56" s="68" t="s">
        <v>63</v>
      </c>
      <c r="D56" s="78">
        <f t="shared" si="13"/>
        <v>6.7</v>
      </c>
      <c r="E56" s="81">
        <v>6.7</v>
      </c>
      <c r="F56" s="81"/>
      <c r="G56" s="81"/>
      <c r="H56" s="59" t="s">
        <v>40</v>
      </c>
      <c r="I56" s="64"/>
    </row>
    <row r="57" spans="1:20" ht="15.75" x14ac:dyDescent="0.25">
      <c r="A57" s="15"/>
      <c r="B57" s="86">
        <v>128</v>
      </c>
      <c r="C57" s="68" t="s">
        <v>63</v>
      </c>
      <c r="D57" s="78">
        <f t="shared" si="13"/>
        <v>7.9</v>
      </c>
      <c r="E57" s="81">
        <v>7.9</v>
      </c>
      <c r="F57" s="81"/>
      <c r="G57" s="81"/>
      <c r="H57" s="59" t="s">
        <v>40</v>
      </c>
      <c r="I57" s="64"/>
    </row>
    <row r="58" spans="1:20" ht="15.75" x14ac:dyDescent="0.25">
      <c r="A58" s="15"/>
      <c r="B58" s="86">
        <v>129</v>
      </c>
      <c r="C58" s="68" t="s">
        <v>64</v>
      </c>
      <c r="D58" s="78">
        <f t="shared" si="13"/>
        <v>7.8</v>
      </c>
      <c r="E58" s="81">
        <v>7.8</v>
      </c>
      <c r="F58" s="81"/>
      <c r="G58" s="81"/>
      <c r="H58" s="59" t="s">
        <v>40</v>
      </c>
      <c r="I58" s="64"/>
    </row>
    <row r="59" spans="1:20" ht="15.75" x14ac:dyDescent="0.25">
      <c r="A59" s="15"/>
      <c r="B59" s="86">
        <v>130</v>
      </c>
      <c r="C59" s="68" t="s">
        <v>63</v>
      </c>
      <c r="D59" s="78">
        <f t="shared" si="13"/>
        <v>10.1</v>
      </c>
      <c r="E59" s="81">
        <v>10.1</v>
      </c>
      <c r="F59" s="81"/>
      <c r="G59" s="81"/>
      <c r="H59" s="59" t="s">
        <v>40</v>
      </c>
      <c r="I59" s="64"/>
    </row>
    <row r="60" spans="1:20" ht="15.75" x14ac:dyDescent="0.25">
      <c r="A60" s="15"/>
      <c r="B60" s="86">
        <v>131</v>
      </c>
      <c r="C60" s="68" t="s">
        <v>63</v>
      </c>
      <c r="D60" s="78">
        <f t="shared" si="13"/>
        <v>10.4</v>
      </c>
      <c r="E60" s="81">
        <v>10.4</v>
      </c>
      <c r="F60" s="81"/>
      <c r="G60" s="81"/>
      <c r="H60" s="59" t="s">
        <v>40</v>
      </c>
      <c r="I60" s="64"/>
    </row>
    <row r="61" spans="1:20" ht="15.75" x14ac:dyDescent="0.25">
      <c r="A61" s="15"/>
      <c r="B61" s="86">
        <v>132</v>
      </c>
      <c r="C61" s="68" t="s">
        <v>63</v>
      </c>
      <c r="D61" s="78">
        <f t="shared" si="13"/>
        <v>10.4</v>
      </c>
      <c r="E61" s="81">
        <v>10.4</v>
      </c>
      <c r="F61" s="81"/>
      <c r="G61" s="81"/>
      <c r="H61" s="59" t="s">
        <v>40</v>
      </c>
      <c r="I61" s="64"/>
    </row>
    <row r="62" spans="1:20" ht="15.75" x14ac:dyDescent="0.25">
      <c r="A62" s="15"/>
      <c r="B62" s="86">
        <v>133</v>
      </c>
      <c r="C62" s="68" t="s">
        <v>34</v>
      </c>
      <c r="D62" s="78">
        <f t="shared" si="13"/>
        <v>9.9</v>
      </c>
      <c r="E62" s="81">
        <v>9.9</v>
      </c>
      <c r="F62" s="81"/>
      <c r="G62" s="81"/>
      <c r="H62" s="59" t="s">
        <v>40</v>
      </c>
      <c r="I62" s="64"/>
    </row>
    <row r="63" spans="1:20" ht="15.75" x14ac:dyDescent="0.25">
      <c r="A63" s="15"/>
      <c r="B63" s="86">
        <v>134</v>
      </c>
      <c r="C63" s="68" t="s">
        <v>39</v>
      </c>
      <c r="D63" s="78">
        <f t="shared" si="13"/>
        <v>7.8</v>
      </c>
      <c r="E63" s="79">
        <v>7.8</v>
      </c>
      <c r="F63" s="81"/>
      <c r="G63" s="80"/>
      <c r="H63" s="59" t="s">
        <v>40</v>
      </c>
      <c r="I63" s="6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15.75" x14ac:dyDescent="0.25">
      <c r="A64" s="56"/>
      <c r="B64" s="86">
        <v>135</v>
      </c>
      <c r="C64" s="68" t="s">
        <v>34</v>
      </c>
      <c r="D64" s="78">
        <f t="shared" si="13"/>
        <v>1.7</v>
      </c>
      <c r="E64" s="79">
        <v>1.7</v>
      </c>
      <c r="F64" s="81"/>
      <c r="G64" s="80"/>
      <c r="H64" s="59" t="s">
        <v>40</v>
      </c>
      <c r="I64" s="6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15.75" x14ac:dyDescent="0.25">
      <c r="A65" s="15"/>
      <c r="B65" s="86">
        <v>136</v>
      </c>
      <c r="C65" s="68" t="s">
        <v>65</v>
      </c>
      <c r="D65" s="78">
        <f t="shared" si="13"/>
        <v>5.2</v>
      </c>
      <c r="E65" s="79">
        <v>5.2</v>
      </c>
      <c r="F65" s="81"/>
      <c r="G65" s="80"/>
      <c r="H65" s="59" t="s">
        <v>40</v>
      </c>
      <c r="I65" s="65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15.75" x14ac:dyDescent="0.25">
      <c r="A66" s="15"/>
      <c r="B66" s="86">
        <v>137</v>
      </c>
      <c r="C66" s="68" t="s">
        <v>65</v>
      </c>
      <c r="D66" s="78">
        <f t="shared" si="13"/>
        <v>5.2</v>
      </c>
      <c r="E66" s="79">
        <v>5.2</v>
      </c>
      <c r="F66" s="81"/>
      <c r="G66" s="80"/>
      <c r="H66" s="59" t="s">
        <v>40</v>
      </c>
      <c r="I66" s="6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15.75" x14ac:dyDescent="0.25">
      <c r="A67" s="15"/>
      <c r="B67" s="86">
        <v>138</v>
      </c>
      <c r="C67" s="68" t="s">
        <v>31</v>
      </c>
      <c r="D67" s="78">
        <f t="shared" si="13"/>
        <v>12.1</v>
      </c>
      <c r="E67" s="79">
        <v>12.1</v>
      </c>
      <c r="F67" s="81"/>
      <c r="G67" s="80"/>
      <c r="H67" s="59" t="s">
        <v>40</v>
      </c>
      <c r="I67" s="6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5.75" x14ac:dyDescent="0.25">
      <c r="A68" s="15"/>
      <c r="B68" s="86">
        <v>139</v>
      </c>
      <c r="C68" s="68" t="s">
        <v>34</v>
      </c>
      <c r="D68" s="78">
        <f t="shared" si="13"/>
        <v>1.6</v>
      </c>
      <c r="E68" s="79">
        <v>1.6</v>
      </c>
      <c r="F68" s="81"/>
      <c r="G68" s="80"/>
      <c r="H68" s="59" t="s">
        <v>40</v>
      </c>
      <c r="I68" s="6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15.75" x14ac:dyDescent="0.25">
      <c r="A69" s="15"/>
      <c r="B69" s="86" t="s">
        <v>43</v>
      </c>
      <c r="C69" s="68" t="s">
        <v>34</v>
      </c>
      <c r="D69" s="78">
        <f t="shared" si="13"/>
        <v>5.7</v>
      </c>
      <c r="E69" s="79">
        <v>5.7</v>
      </c>
      <c r="F69" s="81"/>
      <c r="G69" s="80"/>
      <c r="H69" s="59" t="s">
        <v>40</v>
      </c>
      <c r="I69" s="6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15.75" x14ac:dyDescent="0.25">
      <c r="A70" s="15"/>
      <c r="B70" s="86" t="s">
        <v>32</v>
      </c>
      <c r="C70" s="68" t="s">
        <v>33</v>
      </c>
      <c r="D70" s="78">
        <f t="shared" si="13"/>
        <v>4.0999999999999996</v>
      </c>
      <c r="E70" s="79"/>
      <c r="F70" s="81">
        <v>4.0999999999999996</v>
      </c>
      <c r="G70" s="80"/>
      <c r="H70" s="60" t="s">
        <v>17</v>
      </c>
      <c r="I70" s="6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15.75" x14ac:dyDescent="0.25">
      <c r="A71" s="15"/>
      <c r="B71" s="86">
        <v>141</v>
      </c>
      <c r="C71" s="68" t="s">
        <v>66</v>
      </c>
      <c r="D71" s="78">
        <f t="shared" si="13"/>
        <v>2</v>
      </c>
      <c r="E71" s="79">
        <v>2</v>
      </c>
      <c r="F71" s="81"/>
      <c r="G71" s="80"/>
      <c r="H71" s="60" t="s">
        <v>40</v>
      </c>
      <c r="I71" s="6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5.75" x14ac:dyDescent="0.25">
      <c r="A72" s="15"/>
      <c r="B72" s="86">
        <v>142</v>
      </c>
      <c r="C72" s="68" t="s">
        <v>37</v>
      </c>
      <c r="D72" s="78">
        <f t="shared" si="13"/>
        <v>5.0999999999999996</v>
      </c>
      <c r="E72" s="79">
        <v>5.0999999999999996</v>
      </c>
      <c r="F72" s="81"/>
      <c r="G72" s="80"/>
      <c r="H72" s="60" t="s">
        <v>1</v>
      </c>
      <c r="I72" s="85"/>
    </row>
    <row r="73" spans="1:20" ht="15.75" x14ac:dyDescent="0.25">
      <c r="A73" s="15"/>
      <c r="B73" s="86">
        <v>143</v>
      </c>
      <c r="C73" s="68" t="s">
        <v>4</v>
      </c>
      <c r="D73" s="78">
        <f t="shared" si="13"/>
        <v>3.8</v>
      </c>
      <c r="E73" s="79">
        <v>3.8</v>
      </c>
      <c r="F73" s="81"/>
      <c r="G73" s="80"/>
      <c r="H73" s="60" t="s">
        <v>40</v>
      </c>
      <c r="I73" s="64"/>
    </row>
    <row r="74" spans="1:20" ht="15.75" x14ac:dyDescent="0.25">
      <c r="A74" s="15"/>
      <c r="B74" s="86">
        <v>144</v>
      </c>
      <c r="C74" s="68" t="s">
        <v>67</v>
      </c>
      <c r="D74" s="78">
        <f t="shared" si="13"/>
        <v>11.1</v>
      </c>
      <c r="E74" s="79">
        <v>11.1</v>
      </c>
      <c r="F74" s="81"/>
      <c r="G74" s="80"/>
      <c r="H74" s="60" t="s">
        <v>40</v>
      </c>
      <c r="I74" s="85"/>
    </row>
    <row r="75" spans="1:20" ht="15.75" x14ac:dyDescent="0.25">
      <c r="A75" s="15"/>
      <c r="B75" s="86">
        <v>145</v>
      </c>
      <c r="C75" s="68" t="s">
        <v>68</v>
      </c>
      <c r="D75" s="78">
        <f t="shared" si="13"/>
        <v>3.5</v>
      </c>
      <c r="E75" s="79">
        <v>3.5</v>
      </c>
      <c r="F75" s="81"/>
      <c r="G75" s="80"/>
      <c r="H75" s="60" t="s">
        <v>40</v>
      </c>
      <c r="I75" s="64"/>
    </row>
    <row r="76" spans="1:20" ht="15.75" x14ac:dyDescent="0.25">
      <c r="A76" s="15"/>
      <c r="B76" s="86">
        <v>146</v>
      </c>
      <c r="C76" s="68" t="s">
        <v>69</v>
      </c>
      <c r="D76" s="78">
        <f t="shared" si="13"/>
        <v>3.2</v>
      </c>
      <c r="E76" s="79">
        <v>3.2</v>
      </c>
      <c r="F76" s="81"/>
      <c r="G76" s="80"/>
      <c r="H76" s="60" t="s">
        <v>40</v>
      </c>
      <c r="I76" s="64"/>
    </row>
    <row r="77" spans="1:20" ht="15.75" x14ac:dyDescent="0.25">
      <c r="A77" s="15"/>
      <c r="B77" s="86">
        <v>147</v>
      </c>
      <c r="C77" s="68" t="s">
        <v>70</v>
      </c>
      <c r="D77" s="78">
        <f t="shared" si="13"/>
        <v>3.4</v>
      </c>
      <c r="E77" s="79"/>
      <c r="F77" s="81"/>
      <c r="G77" s="80">
        <v>3.4</v>
      </c>
      <c r="H77" s="59" t="s">
        <v>17</v>
      </c>
      <c r="I77" s="64"/>
    </row>
    <row r="78" spans="1:20" ht="15.75" x14ac:dyDescent="0.25">
      <c r="A78" s="15"/>
      <c r="B78" s="86">
        <v>148</v>
      </c>
      <c r="C78" s="68" t="s">
        <v>71</v>
      </c>
      <c r="D78" s="78">
        <f t="shared" si="13"/>
        <v>41.8</v>
      </c>
      <c r="E78" s="79">
        <v>41.8</v>
      </c>
      <c r="F78" s="81"/>
      <c r="G78" s="80"/>
      <c r="H78" s="59" t="s">
        <v>40</v>
      </c>
      <c r="I78" s="64"/>
    </row>
    <row r="79" spans="1:20" ht="15.75" x14ac:dyDescent="0.25">
      <c r="A79" s="15"/>
      <c r="B79" s="86">
        <v>149</v>
      </c>
      <c r="C79" s="68" t="s">
        <v>71</v>
      </c>
      <c r="D79" s="78">
        <f t="shared" si="13"/>
        <v>120.7</v>
      </c>
      <c r="E79" s="79">
        <v>120.7</v>
      </c>
      <c r="F79" s="81"/>
      <c r="G79" s="80"/>
      <c r="H79" s="59" t="s">
        <v>40</v>
      </c>
      <c r="I79" s="64"/>
    </row>
    <row r="80" spans="1:20" ht="15.75" x14ac:dyDescent="0.25">
      <c r="A80" s="15"/>
      <c r="B80" s="86">
        <v>150</v>
      </c>
      <c r="C80" s="68" t="s">
        <v>67</v>
      </c>
      <c r="D80" s="78">
        <f t="shared" si="13"/>
        <v>11.6</v>
      </c>
      <c r="E80" s="79">
        <v>11.6</v>
      </c>
      <c r="F80" s="81"/>
      <c r="G80" s="80"/>
      <c r="H80" s="59" t="s">
        <v>40</v>
      </c>
      <c r="I80" s="64"/>
    </row>
    <row r="81" spans="1:20" ht="15.75" x14ac:dyDescent="0.25">
      <c r="A81" s="15"/>
      <c r="B81" s="86">
        <v>151</v>
      </c>
      <c r="C81" s="68" t="s">
        <v>72</v>
      </c>
      <c r="D81" s="78">
        <f t="shared" si="13"/>
        <v>24.3</v>
      </c>
      <c r="E81" s="79">
        <v>24.3</v>
      </c>
      <c r="F81" s="81"/>
      <c r="G81" s="80"/>
      <c r="H81" s="59" t="s">
        <v>40</v>
      </c>
      <c r="I81" s="64"/>
    </row>
    <row r="82" spans="1:20" ht="15.75" x14ac:dyDescent="0.25">
      <c r="A82" s="15"/>
      <c r="B82" s="86">
        <v>152</v>
      </c>
      <c r="C82" s="68" t="s">
        <v>72</v>
      </c>
      <c r="D82" s="78">
        <f t="shared" si="13"/>
        <v>24.3</v>
      </c>
      <c r="E82" s="79">
        <v>24.3</v>
      </c>
      <c r="F82" s="81"/>
      <c r="G82" s="80"/>
      <c r="H82" s="59" t="s">
        <v>40</v>
      </c>
      <c r="I82" s="64"/>
    </row>
    <row r="83" spans="1:20" ht="15.75" x14ac:dyDescent="0.25">
      <c r="A83" s="15"/>
      <c r="B83" s="86">
        <v>153</v>
      </c>
      <c r="C83" s="68" t="s">
        <v>72</v>
      </c>
      <c r="D83" s="78">
        <f t="shared" si="13"/>
        <v>30</v>
      </c>
      <c r="E83" s="79">
        <v>30</v>
      </c>
      <c r="F83" s="81"/>
      <c r="G83" s="80"/>
      <c r="H83" s="59" t="s">
        <v>40</v>
      </c>
      <c r="I83" s="64"/>
    </row>
    <row r="84" spans="1:20" ht="15.75" x14ac:dyDescent="0.25">
      <c r="A84" s="15"/>
      <c r="B84" s="86">
        <v>154</v>
      </c>
      <c r="C84" s="68" t="s">
        <v>72</v>
      </c>
      <c r="D84" s="78">
        <f t="shared" si="13"/>
        <v>74.5</v>
      </c>
      <c r="E84" s="79">
        <v>74.5</v>
      </c>
      <c r="F84" s="81"/>
      <c r="G84" s="80"/>
      <c r="H84" s="59" t="s">
        <v>40</v>
      </c>
      <c r="I84" s="64"/>
    </row>
    <row r="85" spans="1:20" ht="15.75" x14ac:dyDescent="0.25">
      <c r="A85" s="15"/>
      <c r="B85" s="86" t="s">
        <v>44</v>
      </c>
      <c r="C85" s="68" t="s">
        <v>71</v>
      </c>
      <c r="D85" s="78">
        <f t="shared" si="13"/>
        <v>13.4</v>
      </c>
      <c r="E85" s="79">
        <v>13.4</v>
      </c>
      <c r="F85" s="81"/>
      <c r="G85" s="80"/>
      <c r="H85" s="59" t="s">
        <v>40</v>
      </c>
      <c r="I85" s="64"/>
    </row>
    <row r="86" spans="1:20" ht="15.75" x14ac:dyDescent="0.25">
      <c r="A86" s="15"/>
      <c r="B86" s="86" t="s">
        <v>45</v>
      </c>
      <c r="C86" s="68" t="s">
        <v>71</v>
      </c>
      <c r="D86" s="78">
        <f t="shared" si="13"/>
        <v>32.5</v>
      </c>
      <c r="E86" s="79">
        <v>32.5</v>
      </c>
      <c r="F86" s="81"/>
      <c r="G86" s="80"/>
      <c r="H86" s="59" t="s">
        <v>40</v>
      </c>
      <c r="I86" s="64"/>
    </row>
    <row r="87" spans="1:20" ht="15.75" x14ac:dyDescent="0.25">
      <c r="A87" s="15"/>
      <c r="B87" s="86" t="s">
        <v>46</v>
      </c>
      <c r="C87" s="68" t="s">
        <v>71</v>
      </c>
      <c r="D87" s="78">
        <f t="shared" si="13"/>
        <v>32.700000000000003</v>
      </c>
      <c r="E87" s="79">
        <v>32.700000000000003</v>
      </c>
      <c r="F87" s="81"/>
      <c r="G87" s="80"/>
      <c r="H87" s="59" t="s">
        <v>40</v>
      </c>
      <c r="I87" s="64"/>
    </row>
    <row r="88" spans="1:20" ht="16.5" thickBot="1" x14ac:dyDescent="0.3">
      <c r="A88" s="15"/>
      <c r="B88" s="86" t="s">
        <v>47</v>
      </c>
      <c r="C88" s="68" t="s">
        <v>71</v>
      </c>
      <c r="D88" s="78">
        <f t="shared" si="13"/>
        <v>45</v>
      </c>
      <c r="E88" s="79">
        <v>45</v>
      </c>
      <c r="F88" s="81"/>
      <c r="G88" s="80"/>
      <c r="H88" s="59" t="s">
        <v>40</v>
      </c>
      <c r="I88" s="64"/>
    </row>
    <row r="89" spans="1:20" s="4" customFormat="1" ht="13.5" thickBot="1" x14ac:dyDescent="0.25">
      <c r="A89" s="15"/>
      <c r="B89" s="133" t="s">
        <v>2</v>
      </c>
      <c r="C89" s="134"/>
      <c r="D89" s="103">
        <f>SUM(D27:D88)</f>
        <v>895.9</v>
      </c>
      <c r="E89" s="102">
        <f>SUM(E27:E88)</f>
        <v>864.69999999999993</v>
      </c>
      <c r="F89" s="6">
        <f>SUM(F27:F88)</f>
        <v>27.800000000000004</v>
      </c>
      <c r="G89" s="6">
        <f>SUM(G27:G88)</f>
        <v>3.4</v>
      </c>
      <c r="H89" s="61"/>
      <c r="I89" s="66">
        <f>D89-E89-F89-G89</f>
        <v>4.1300296516055823E-14</v>
      </c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s="4" customFormat="1" x14ac:dyDescent="0.2">
      <c r="A90" s="15"/>
      <c r="B90" s="99">
        <v>200</v>
      </c>
      <c r="C90" s="100" t="s">
        <v>83</v>
      </c>
      <c r="D90" s="101">
        <f>SUM(E90:G90)</f>
        <v>3.4</v>
      </c>
      <c r="E90" s="101">
        <v>3.4</v>
      </c>
      <c r="F90" s="101"/>
      <c r="G90" s="97"/>
      <c r="H90" s="98" t="s">
        <v>1</v>
      </c>
      <c r="I90" s="66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s="4" customFormat="1" x14ac:dyDescent="0.2">
      <c r="A91" s="15"/>
      <c r="B91" s="99" t="s">
        <v>73</v>
      </c>
      <c r="C91" s="100" t="s">
        <v>31</v>
      </c>
      <c r="D91" s="104">
        <f t="shared" ref="D91:D146" si="14">SUM(E91:G91)</f>
        <v>2.4</v>
      </c>
      <c r="E91" s="101">
        <v>2.4</v>
      </c>
      <c r="F91" s="101"/>
      <c r="G91" s="97"/>
      <c r="H91" s="98" t="s">
        <v>15</v>
      </c>
      <c r="I91" s="66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s="4" customFormat="1" x14ac:dyDescent="0.2">
      <c r="A92" s="15"/>
      <c r="B92" s="99" t="s">
        <v>41</v>
      </c>
      <c r="C92" s="100" t="s">
        <v>33</v>
      </c>
      <c r="D92" s="104">
        <f t="shared" si="14"/>
        <v>5.7</v>
      </c>
      <c r="E92" s="101"/>
      <c r="F92" s="101">
        <v>5.7</v>
      </c>
      <c r="G92" s="97"/>
      <c r="H92" s="98" t="s">
        <v>17</v>
      </c>
      <c r="I92" s="66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s="4" customFormat="1" x14ac:dyDescent="0.2">
      <c r="A93" s="15"/>
      <c r="B93" s="99" t="s">
        <v>74</v>
      </c>
      <c r="C93" s="100" t="s">
        <v>60</v>
      </c>
      <c r="D93" s="104">
        <f t="shared" si="14"/>
        <v>21.4</v>
      </c>
      <c r="E93" s="101">
        <v>21.4</v>
      </c>
      <c r="F93" s="101"/>
      <c r="G93" s="97"/>
      <c r="H93" s="98" t="s">
        <v>40</v>
      </c>
      <c r="I93" s="66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s="4" customFormat="1" x14ac:dyDescent="0.2">
      <c r="A94" s="15"/>
      <c r="B94" s="99">
        <v>203</v>
      </c>
      <c r="C94" s="100" t="s">
        <v>60</v>
      </c>
      <c r="D94" s="104">
        <f t="shared" si="14"/>
        <v>21.7</v>
      </c>
      <c r="E94" s="101">
        <v>21.7</v>
      </c>
      <c r="F94" s="101"/>
      <c r="G94" s="97"/>
      <c r="H94" s="98" t="s">
        <v>40</v>
      </c>
      <c r="I94" s="66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s="4" customFormat="1" x14ac:dyDescent="0.2">
      <c r="A95" s="15"/>
      <c r="B95" s="99">
        <v>201</v>
      </c>
      <c r="C95" s="100" t="s">
        <v>60</v>
      </c>
      <c r="D95" s="104">
        <f t="shared" si="14"/>
        <v>24.1</v>
      </c>
      <c r="E95" s="101">
        <v>24.1</v>
      </c>
      <c r="F95" s="101"/>
      <c r="G95" s="97"/>
      <c r="H95" s="98" t="s">
        <v>40</v>
      </c>
      <c r="I95" s="66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s="4" customFormat="1" x14ac:dyDescent="0.2">
      <c r="A96" s="15"/>
      <c r="B96" s="99">
        <v>202</v>
      </c>
      <c r="C96" s="100" t="s">
        <v>60</v>
      </c>
      <c r="D96" s="104">
        <f t="shared" si="14"/>
        <v>17.100000000000001</v>
      </c>
      <c r="E96" s="101">
        <v>17.100000000000001</v>
      </c>
      <c r="F96" s="101"/>
      <c r="G96" s="97"/>
      <c r="H96" s="98" t="s">
        <v>40</v>
      </c>
      <c r="I96" s="66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s="4" customFormat="1" x14ac:dyDescent="0.2">
      <c r="A97" s="15"/>
      <c r="B97" s="99">
        <v>205</v>
      </c>
      <c r="C97" s="100" t="s">
        <v>37</v>
      </c>
      <c r="D97" s="104">
        <f t="shared" si="14"/>
        <v>29.2</v>
      </c>
      <c r="E97" s="101">
        <v>29.2</v>
      </c>
      <c r="F97" s="101"/>
      <c r="G97" s="97"/>
      <c r="H97" s="98" t="s">
        <v>15</v>
      </c>
      <c r="I97" s="66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s="4" customFormat="1" x14ac:dyDescent="0.2">
      <c r="A98" s="15"/>
      <c r="B98" s="99">
        <v>207</v>
      </c>
      <c r="C98" s="100" t="s">
        <v>31</v>
      </c>
      <c r="D98" s="104">
        <f t="shared" si="14"/>
        <v>5.6</v>
      </c>
      <c r="E98" s="101">
        <v>5.6</v>
      </c>
      <c r="F98" s="101"/>
      <c r="G98" s="97"/>
      <c r="H98" s="98" t="s">
        <v>40</v>
      </c>
      <c r="I98" s="66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s="4" customFormat="1" x14ac:dyDescent="0.2">
      <c r="A99" s="15"/>
      <c r="B99" s="99" t="s">
        <v>35</v>
      </c>
      <c r="C99" s="100" t="s">
        <v>33</v>
      </c>
      <c r="D99" s="104">
        <f t="shared" si="14"/>
        <v>9.1</v>
      </c>
      <c r="E99" s="101"/>
      <c r="F99" s="101">
        <v>9.1</v>
      </c>
      <c r="G99" s="97"/>
      <c r="H99" s="98" t="s">
        <v>17</v>
      </c>
      <c r="I99" s="66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s="4" customFormat="1" x14ac:dyDescent="0.2">
      <c r="A100" s="15"/>
      <c r="B100" s="99" t="s">
        <v>36</v>
      </c>
      <c r="C100" s="100" t="s">
        <v>37</v>
      </c>
      <c r="D100" s="104">
        <f t="shared" si="14"/>
        <v>23.9</v>
      </c>
      <c r="E100" s="101">
        <v>23.9</v>
      </c>
      <c r="F100" s="101"/>
      <c r="G100" s="97"/>
      <c r="H100" s="98" t="s">
        <v>1</v>
      </c>
      <c r="I100" s="66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s="4" customFormat="1" x14ac:dyDescent="0.2">
      <c r="A101" s="15"/>
      <c r="B101" s="99">
        <v>208</v>
      </c>
      <c r="C101" s="100" t="s">
        <v>60</v>
      </c>
      <c r="D101" s="104">
        <f t="shared" si="14"/>
        <v>13.5</v>
      </c>
      <c r="E101" s="101">
        <v>13.5</v>
      </c>
      <c r="F101" s="101"/>
      <c r="G101" s="97"/>
      <c r="H101" s="98" t="s">
        <v>40</v>
      </c>
      <c r="I101" s="66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s="4" customFormat="1" x14ac:dyDescent="0.2">
      <c r="A102" s="15"/>
      <c r="B102" s="99">
        <v>209</v>
      </c>
      <c r="C102" s="100" t="s">
        <v>60</v>
      </c>
      <c r="D102" s="104">
        <f t="shared" si="14"/>
        <v>12.7</v>
      </c>
      <c r="E102" s="101">
        <v>12.7</v>
      </c>
      <c r="F102" s="101"/>
      <c r="G102" s="97"/>
      <c r="H102" s="98" t="s">
        <v>40</v>
      </c>
      <c r="I102" s="66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s="4" customFormat="1" x14ac:dyDescent="0.2">
      <c r="A103" s="15"/>
      <c r="B103" s="99">
        <v>210</v>
      </c>
      <c r="C103" s="100" t="s">
        <v>60</v>
      </c>
      <c r="D103" s="104">
        <f t="shared" si="14"/>
        <v>26.7</v>
      </c>
      <c r="E103" s="101">
        <v>26.7</v>
      </c>
      <c r="F103" s="101"/>
      <c r="G103" s="97"/>
      <c r="H103" s="98" t="s">
        <v>40</v>
      </c>
      <c r="I103" s="66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s="4" customFormat="1" x14ac:dyDescent="0.2">
      <c r="A104" s="15"/>
      <c r="B104" s="99" t="s">
        <v>36</v>
      </c>
      <c r="C104" s="100" t="s">
        <v>37</v>
      </c>
      <c r="D104" s="104">
        <f t="shared" si="14"/>
        <v>69.7</v>
      </c>
      <c r="E104" s="101">
        <v>69.7</v>
      </c>
      <c r="F104" s="101"/>
      <c r="G104" s="97"/>
      <c r="H104" s="98" t="s">
        <v>1</v>
      </c>
      <c r="I104" s="66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s="4" customFormat="1" x14ac:dyDescent="0.2">
      <c r="A105" s="15"/>
      <c r="B105" s="99" t="s">
        <v>75</v>
      </c>
      <c r="C105" s="100" t="s">
        <v>4</v>
      </c>
      <c r="D105" s="104">
        <f t="shared" si="14"/>
        <v>2.6</v>
      </c>
      <c r="E105" s="101">
        <v>2.6</v>
      </c>
      <c r="F105" s="101"/>
      <c r="G105" s="97"/>
      <c r="H105" s="98" t="s">
        <v>1</v>
      </c>
      <c r="I105" s="66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s="4" customFormat="1" x14ac:dyDescent="0.2">
      <c r="A106" s="15"/>
      <c r="B106" s="99" t="s">
        <v>76</v>
      </c>
      <c r="C106" s="100" t="s">
        <v>4</v>
      </c>
      <c r="D106" s="104">
        <f t="shared" si="14"/>
        <v>2.1</v>
      </c>
      <c r="E106" s="101">
        <v>2.1</v>
      </c>
      <c r="F106" s="101"/>
      <c r="G106" s="97"/>
      <c r="H106" s="98" t="s">
        <v>1</v>
      </c>
      <c r="I106" s="66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s="4" customFormat="1" x14ac:dyDescent="0.2">
      <c r="A107" s="15"/>
      <c r="B107" s="99" t="s">
        <v>77</v>
      </c>
      <c r="C107" s="100" t="s">
        <v>4</v>
      </c>
      <c r="D107" s="104">
        <f t="shared" si="14"/>
        <v>2.4</v>
      </c>
      <c r="E107" s="101">
        <v>2.4</v>
      </c>
      <c r="F107" s="101"/>
      <c r="G107" s="97"/>
      <c r="H107" s="98" t="s">
        <v>1</v>
      </c>
      <c r="I107" s="66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s="4" customFormat="1" x14ac:dyDescent="0.2">
      <c r="A108" s="15"/>
      <c r="B108" s="99" t="s">
        <v>78</v>
      </c>
      <c r="C108" s="100" t="s">
        <v>4</v>
      </c>
      <c r="D108" s="104">
        <f t="shared" si="14"/>
        <v>1.9</v>
      </c>
      <c r="E108" s="101">
        <v>1.9</v>
      </c>
      <c r="F108" s="101"/>
      <c r="G108" s="97"/>
      <c r="H108" s="98" t="s">
        <v>1</v>
      </c>
      <c r="I108" s="66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s="4" customFormat="1" x14ac:dyDescent="0.2">
      <c r="A109" s="15"/>
      <c r="B109" s="99">
        <v>211</v>
      </c>
      <c r="C109" s="100" t="s">
        <v>60</v>
      </c>
      <c r="D109" s="104">
        <f t="shared" si="14"/>
        <v>10.7</v>
      </c>
      <c r="E109" s="101">
        <v>10.7</v>
      </c>
      <c r="F109" s="101"/>
      <c r="G109" s="97"/>
      <c r="H109" s="98" t="s">
        <v>40</v>
      </c>
      <c r="I109" s="66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s="4" customFormat="1" x14ac:dyDescent="0.2">
      <c r="A110" s="15"/>
      <c r="B110" s="99">
        <v>213</v>
      </c>
      <c r="C110" s="100" t="s">
        <v>60</v>
      </c>
      <c r="D110" s="104">
        <f t="shared" si="14"/>
        <v>11.9</v>
      </c>
      <c r="E110" s="101">
        <v>11.9</v>
      </c>
      <c r="F110" s="101"/>
      <c r="G110" s="97"/>
      <c r="H110" s="98" t="s">
        <v>40</v>
      </c>
      <c r="I110" s="66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s="4" customFormat="1" x14ac:dyDescent="0.2">
      <c r="A111" s="15"/>
      <c r="B111" s="99">
        <v>215</v>
      </c>
      <c r="C111" s="100" t="s">
        <v>60</v>
      </c>
      <c r="D111" s="104">
        <f t="shared" si="14"/>
        <v>10.199999999999999</v>
      </c>
      <c r="E111" s="101">
        <v>10.199999999999999</v>
      </c>
      <c r="F111" s="101"/>
      <c r="G111" s="97"/>
      <c r="H111" s="98" t="s">
        <v>40</v>
      </c>
      <c r="I111" s="66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s="4" customFormat="1" x14ac:dyDescent="0.2">
      <c r="A112" s="15"/>
      <c r="B112" s="99">
        <v>216</v>
      </c>
      <c r="C112" s="100" t="s">
        <v>60</v>
      </c>
      <c r="D112" s="104">
        <f t="shared" si="14"/>
        <v>10.1</v>
      </c>
      <c r="E112" s="101">
        <v>10.1</v>
      </c>
      <c r="F112" s="101"/>
      <c r="G112" s="97"/>
      <c r="H112" s="98" t="s">
        <v>40</v>
      </c>
      <c r="I112" s="66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s="4" customFormat="1" x14ac:dyDescent="0.2">
      <c r="A113" s="15"/>
      <c r="B113" s="99">
        <v>217</v>
      </c>
      <c r="C113" s="100" t="s">
        <v>60</v>
      </c>
      <c r="D113" s="104">
        <f t="shared" si="14"/>
        <v>11.1</v>
      </c>
      <c r="E113" s="101">
        <v>11.1</v>
      </c>
      <c r="F113" s="101"/>
      <c r="G113" s="97"/>
      <c r="H113" s="98" t="s">
        <v>40</v>
      </c>
      <c r="I113" s="66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s="4" customFormat="1" x14ac:dyDescent="0.2">
      <c r="A114" s="15"/>
      <c r="B114" s="99">
        <v>218</v>
      </c>
      <c r="C114" s="100" t="s">
        <v>60</v>
      </c>
      <c r="D114" s="104">
        <f t="shared" si="14"/>
        <v>10.1</v>
      </c>
      <c r="E114" s="101">
        <v>10.1</v>
      </c>
      <c r="F114" s="101"/>
      <c r="G114" s="97"/>
      <c r="H114" s="98" t="s">
        <v>40</v>
      </c>
      <c r="I114" s="66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s="4" customFormat="1" x14ac:dyDescent="0.2">
      <c r="A115" s="15"/>
      <c r="B115" s="99">
        <v>219</v>
      </c>
      <c r="C115" s="100" t="s">
        <v>60</v>
      </c>
      <c r="D115" s="104">
        <f t="shared" si="14"/>
        <v>10.4</v>
      </c>
      <c r="E115" s="101">
        <v>10.4</v>
      </c>
      <c r="F115" s="101"/>
      <c r="G115" s="97"/>
      <c r="H115" s="98" t="s">
        <v>40</v>
      </c>
      <c r="I115" s="66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s="4" customFormat="1" x14ac:dyDescent="0.2">
      <c r="A116" s="15"/>
      <c r="B116" s="99">
        <v>220</v>
      </c>
      <c r="C116" s="100" t="s">
        <v>60</v>
      </c>
      <c r="D116" s="104">
        <f t="shared" si="14"/>
        <v>10.3</v>
      </c>
      <c r="E116" s="101">
        <v>10.3</v>
      </c>
      <c r="F116" s="101"/>
      <c r="G116" s="97"/>
      <c r="H116" s="98" t="s">
        <v>40</v>
      </c>
      <c r="I116" s="66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s="4" customFormat="1" x14ac:dyDescent="0.2">
      <c r="A117" s="15"/>
      <c r="B117" s="99">
        <v>221</v>
      </c>
      <c r="C117" s="100" t="s">
        <v>60</v>
      </c>
      <c r="D117" s="104">
        <f t="shared" si="14"/>
        <v>8.5</v>
      </c>
      <c r="E117" s="101">
        <v>8.5</v>
      </c>
      <c r="F117" s="101"/>
      <c r="G117" s="97"/>
      <c r="H117" s="98" t="s">
        <v>86</v>
      </c>
      <c r="I117" s="66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s="4" customFormat="1" x14ac:dyDescent="0.2">
      <c r="A118" s="15"/>
      <c r="B118" s="99">
        <v>222</v>
      </c>
      <c r="C118" s="100" t="s">
        <v>60</v>
      </c>
      <c r="D118" s="104">
        <f t="shared" si="14"/>
        <v>10.6</v>
      </c>
      <c r="E118" s="101">
        <v>10.6</v>
      </c>
      <c r="F118" s="101"/>
      <c r="G118" s="97"/>
      <c r="H118" s="98" t="s">
        <v>40</v>
      </c>
      <c r="I118" s="66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s="4" customFormat="1" x14ac:dyDescent="0.2">
      <c r="A119" s="15"/>
      <c r="B119" s="99">
        <v>223</v>
      </c>
      <c r="C119" s="100" t="s">
        <v>60</v>
      </c>
      <c r="D119" s="104">
        <f t="shared" si="14"/>
        <v>12.4</v>
      </c>
      <c r="E119" s="101">
        <v>12.4</v>
      </c>
      <c r="F119" s="101"/>
      <c r="G119" s="97"/>
      <c r="H119" s="98" t="s">
        <v>40</v>
      </c>
      <c r="I119" s="66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s="4" customFormat="1" x14ac:dyDescent="0.2">
      <c r="A120" s="15"/>
      <c r="B120" s="99">
        <v>224</v>
      </c>
      <c r="C120" s="100" t="s">
        <v>60</v>
      </c>
      <c r="D120" s="104">
        <f t="shared" si="14"/>
        <v>10</v>
      </c>
      <c r="E120" s="101">
        <v>10</v>
      </c>
      <c r="F120" s="101"/>
      <c r="G120" s="97"/>
      <c r="H120" s="98" t="s">
        <v>40</v>
      </c>
      <c r="I120" s="66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s="4" customFormat="1" x14ac:dyDescent="0.2">
      <c r="A121" s="15"/>
      <c r="B121" s="99">
        <v>225</v>
      </c>
      <c r="C121" s="100" t="s">
        <v>60</v>
      </c>
      <c r="D121" s="104">
        <f t="shared" si="14"/>
        <v>10.5</v>
      </c>
      <c r="E121" s="101">
        <v>10.5</v>
      </c>
      <c r="F121" s="101"/>
      <c r="G121" s="97"/>
      <c r="H121" s="98" t="s">
        <v>40</v>
      </c>
      <c r="I121" s="66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s="4" customFormat="1" x14ac:dyDescent="0.2">
      <c r="A122" s="15"/>
      <c r="B122" s="99">
        <v>226</v>
      </c>
      <c r="C122" s="100" t="s">
        <v>29</v>
      </c>
      <c r="D122" s="104">
        <f t="shared" si="14"/>
        <v>7.7</v>
      </c>
      <c r="E122" s="101">
        <v>7.7</v>
      </c>
      <c r="F122" s="101"/>
      <c r="G122" s="101"/>
      <c r="H122" s="98" t="s">
        <v>85</v>
      </c>
      <c r="I122" s="66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s="4" customFormat="1" x14ac:dyDescent="0.2">
      <c r="A123" s="15"/>
      <c r="B123" s="99">
        <v>227</v>
      </c>
      <c r="C123" s="100" t="s">
        <v>60</v>
      </c>
      <c r="D123" s="104">
        <f t="shared" si="14"/>
        <v>12.6</v>
      </c>
      <c r="E123" s="101">
        <v>12.6</v>
      </c>
      <c r="F123" s="101"/>
      <c r="G123" s="97"/>
      <c r="H123" s="98" t="s">
        <v>40</v>
      </c>
      <c r="I123" s="66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s="4" customFormat="1" x14ac:dyDescent="0.2">
      <c r="A124" s="15"/>
      <c r="B124" s="99">
        <v>228</v>
      </c>
      <c r="C124" s="100" t="s">
        <v>60</v>
      </c>
      <c r="D124" s="104">
        <f t="shared" si="14"/>
        <v>10.9</v>
      </c>
      <c r="E124" s="101">
        <v>10.9</v>
      </c>
      <c r="F124" s="101"/>
      <c r="G124" s="97"/>
      <c r="H124" s="98" t="s">
        <v>40</v>
      </c>
      <c r="I124" s="66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s="4" customFormat="1" x14ac:dyDescent="0.2">
      <c r="A125" s="15"/>
      <c r="B125" s="99">
        <v>229</v>
      </c>
      <c r="C125" s="100" t="s">
        <v>60</v>
      </c>
      <c r="D125" s="104">
        <f t="shared" si="14"/>
        <v>11.5</v>
      </c>
      <c r="E125" s="101">
        <v>11.5</v>
      </c>
      <c r="F125" s="101"/>
      <c r="G125" s="97"/>
      <c r="H125" s="98" t="s">
        <v>40</v>
      </c>
      <c r="I125" s="66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s="4" customFormat="1" x14ac:dyDescent="0.2">
      <c r="A126" s="15"/>
      <c r="B126" s="99">
        <v>230</v>
      </c>
      <c r="C126" s="100" t="s">
        <v>60</v>
      </c>
      <c r="D126" s="104">
        <f t="shared" si="14"/>
        <v>10.199999999999999</v>
      </c>
      <c r="E126" s="101">
        <v>10.199999999999999</v>
      </c>
      <c r="F126" s="101"/>
      <c r="G126" s="97"/>
      <c r="H126" s="98" t="s">
        <v>40</v>
      </c>
      <c r="I126" s="66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s="4" customFormat="1" x14ac:dyDescent="0.2">
      <c r="A127" s="15"/>
      <c r="B127" s="99">
        <v>231</v>
      </c>
      <c r="C127" s="100" t="s">
        <v>60</v>
      </c>
      <c r="D127" s="104">
        <f t="shared" si="14"/>
        <v>11.7</v>
      </c>
      <c r="E127" s="101">
        <v>11.7</v>
      </c>
      <c r="F127" s="101"/>
      <c r="G127" s="97"/>
      <c r="H127" s="98" t="s">
        <v>40</v>
      </c>
      <c r="I127" s="66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s="4" customFormat="1" x14ac:dyDescent="0.2">
      <c r="A128" s="15"/>
      <c r="B128" s="99">
        <v>232</v>
      </c>
      <c r="C128" s="100" t="s">
        <v>30</v>
      </c>
      <c r="D128" s="104">
        <f t="shared" si="14"/>
        <v>53</v>
      </c>
      <c r="E128" s="101">
        <v>53</v>
      </c>
      <c r="F128" s="101"/>
      <c r="G128" s="97"/>
      <c r="H128" s="98" t="s">
        <v>40</v>
      </c>
      <c r="I128" s="66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s="4" customFormat="1" x14ac:dyDescent="0.2">
      <c r="A129" s="15"/>
      <c r="B129" s="99">
        <v>233</v>
      </c>
      <c r="C129" s="100" t="s">
        <v>60</v>
      </c>
      <c r="D129" s="104">
        <f t="shared" si="14"/>
        <v>11.6</v>
      </c>
      <c r="E129" s="101">
        <v>11.6</v>
      </c>
      <c r="F129" s="101"/>
      <c r="G129" s="97"/>
      <c r="H129" s="98" t="s">
        <v>40</v>
      </c>
      <c r="I129" s="66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s="4" customFormat="1" x14ac:dyDescent="0.2">
      <c r="A130" s="15"/>
      <c r="B130" s="99">
        <v>234</v>
      </c>
      <c r="C130" s="100" t="s">
        <v>60</v>
      </c>
      <c r="D130" s="104">
        <f t="shared" si="14"/>
        <v>16.399999999999999</v>
      </c>
      <c r="E130" s="101">
        <v>16.399999999999999</v>
      </c>
      <c r="F130" s="101"/>
      <c r="G130" s="97"/>
      <c r="H130" s="98" t="s">
        <v>40</v>
      </c>
      <c r="I130" s="66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s="4" customFormat="1" x14ac:dyDescent="0.2">
      <c r="A131" s="15"/>
      <c r="B131" s="99">
        <v>235</v>
      </c>
      <c r="C131" s="100" t="s">
        <v>60</v>
      </c>
      <c r="D131" s="104">
        <f t="shared" si="14"/>
        <v>28.4</v>
      </c>
      <c r="E131" s="101">
        <v>28.4</v>
      </c>
      <c r="F131" s="101"/>
      <c r="G131" s="97"/>
      <c r="H131" s="98" t="s">
        <v>40</v>
      </c>
      <c r="I131" s="66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s="4" customFormat="1" x14ac:dyDescent="0.2">
      <c r="A132" s="15"/>
      <c r="B132" s="99">
        <v>236</v>
      </c>
      <c r="C132" s="100" t="s">
        <v>60</v>
      </c>
      <c r="D132" s="104">
        <f t="shared" si="14"/>
        <v>16.600000000000001</v>
      </c>
      <c r="E132" s="101">
        <v>16.600000000000001</v>
      </c>
      <c r="F132" s="101"/>
      <c r="G132" s="97"/>
      <c r="H132" s="98" t="s">
        <v>40</v>
      </c>
      <c r="I132" s="66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s="4" customFormat="1" x14ac:dyDescent="0.2">
      <c r="A133" s="15"/>
      <c r="B133" s="99">
        <v>237</v>
      </c>
      <c r="C133" s="100" t="s">
        <v>60</v>
      </c>
      <c r="D133" s="104">
        <f t="shared" si="14"/>
        <v>11.9</v>
      </c>
      <c r="E133" s="101">
        <v>11.9</v>
      </c>
      <c r="F133" s="101"/>
      <c r="G133" s="97"/>
      <c r="H133" s="98" t="s">
        <v>40</v>
      </c>
      <c r="I133" s="66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s="4" customFormat="1" x14ac:dyDescent="0.2">
      <c r="A134" s="15"/>
      <c r="B134" s="99">
        <v>238</v>
      </c>
      <c r="C134" s="100" t="s">
        <v>60</v>
      </c>
      <c r="D134" s="104">
        <f t="shared" si="14"/>
        <v>17</v>
      </c>
      <c r="E134" s="101">
        <v>17</v>
      </c>
      <c r="F134" s="101"/>
      <c r="G134" s="97"/>
      <c r="H134" s="98" t="s">
        <v>40</v>
      </c>
      <c r="I134" s="66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s="4" customFormat="1" x14ac:dyDescent="0.2">
      <c r="A135" s="15"/>
      <c r="B135" s="99">
        <v>239</v>
      </c>
      <c r="C135" s="100" t="s">
        <v>60</v>
      </c>
      <c r="D135" s="104">
        <f t="shared" si="14"/>
        <v>12.7</v>
      </c>
      <c r="E135" s="101">
        <v>12.7</v>
      </c>
      <c r="F135" s="101"/>
      <c r="G135" s="97"/>
      <c r="H135" s="98" t="s">
        <v>40</v>
      </c>
      <c r="I135" s="66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s="4" customFormat="1" x14ac:dyDescent="0.2">
      <c r="A136" s="15"/>
      <c r="B136" s="99">
        <v>240</v>
      </c>
      <c r="C136" s="100" t="s">
        <v>60</v>
      </c>
      <c r="D136" s="104">
        <f t="shared" si="14"/>
        <v>11.4</v>
      </c>
      <c r="E136" s="101">
        <v>11.4</v>
      </c>
      <c r="F136" s="101"/>
      <c r="G136" s="97"/>
      <c r="H136" s="98" t="s">
        <v>40</v>
      </c>
      <c r="I136" s="66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s="4" customFormat="1" x14ac:dyDescent="0.2">
      <c r="A137" s="15"/>
      <c r="B137" s="99">
        <v>241</v>
      </c>
      <c r="C137" s="100" t="s">
        <v>60</v>
      </c>
      <c r="D137" s="104">
        <f t="shared" si="14"/>
        <v>14.8</v>
      </c>
      <c r="E137" s="101">
        <v>14.8</v>
      </c>
      <c r="F137" s="101"/>
      <c r="G137" s="97"/>
      <c r="H137" s="98" t="s">
        <v>40</v>
      </c>
      <c r="I137" s="66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s="4" customFormat="1" x14ac:dyDescent="0.2">
      <c r="A138" s="15"/>
      <c r="B138" s="99">
        <v>242</v>
      </c>
      <c r="C138" s="100" t="s">
        <v>60</v>
      </c>
      <c r="D138" s="104">
        <f t="shared" si="14"/>
        <v>10.1</v>
      </c>
      <c r="E138" s="101">
        <v>10.1</v>
      </c>
      <c r="F138" s="101"/>
      <c r="G138" s="97"/>
      <c r="H138" s="98" t="s">
        <v>40</v>
      </c>
      <c r="I138" s="66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s="4" customFormat="1" x14ac:dyDescent="0.2">
      <c r="A139" s="15"/>
      <c r="B139" s="99">
        <v>243</v>
      </c>
      <c r="C139" s="100" t="s">
        <v>60</v>
      </c>
      <c r="D139" s="104">
        <f t="shared" si="14"/>
        <v>17.100000000000001</v>
      </c>
      <c r="E139" s="101">
        <v>17.100000000000001</v>
      </c>
      <c r="F139" s="101"/>
      <c r="G139" s="97"/>
      <c r="H139" s="98" t="s">
        <v>40</v>
      </c>
      <c r="I139" s="66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s="4" customFormat="1" x14ac:dyDescent="0.2">
      <c r="A140" s="15"/>
      <c r="B140" s="99">
        <v>244</v>
      </c>
      <c r="C140" s="100" t="s">
        <v>60</v>
      </c>
      <c r="D140" s="104">
        <f t="shared" si="14"/>
        <v>12.1</v>
      </c>
      <c r="E140" s="101">
        <v>12.1</v>
      </c>
      <c r="F140" s="101"/>
      <c r="G140" s="97"/>
      <c r="H140" s="98" t="s">
        <v>40</v>
      </c>
      <c r="I140" s="66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s="4" customFormat="1" x14ac:dyDescent="0.2">
      <c r="A141" s="15"/>
      <c r="B141" s="99" t="s">
        <v>38</v>
      </c>
      <c r="C141" s="100" t="s">
        <v>37</v>
      </c>
      <c r="D141" s="104">
        <f t="shared" si="14"/>
        <v>67.7</v>
      </c>
      <c r="E141" s="101">
        <v>67.7</v>
      </c>
      <c r="F141" s="101"/>
      <c r="G141" s="97"/>
      <c r="H141" s="98" t="s">
        <v>1</v>
      </c>
      <c r="I141" s="66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s="4" customFormat="1" x14ac:dyDescent="0.2">
      <c r="A142" s="15"/>
      <c r="B142" s="99" t="s">
        <v>79</v>
      </c>
      <c r="C142" s="100" t="s">
        <v>4</v>
      </c>
      <c r="D142" s="104">
        <f t="shared" si="14"/>
        <v>1.7</v>
      </c>
      <c r="E142" s="101">
        <v>1.7</v>
      </c>
      <c r="F142" s="101"/>
      <c r="G142" s="97"/>
      <c r="H142" s="98" t="s">
        <v>1</v>
      </c>
      <c r="I142" s="66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s="4" customFormat="1" x14ac:dyDescent="0.2">
      <c r="A143" s="15"/>
      <c r="B143" s="99" t="s">
        <v>80</v>
      </c>
      <c r="C143" s="100" t="s">
        <v>4</v>
      </c>
      <c r="D143" s="104">
        <f t="shared" si="14"/>
        <v>1.7</v>
      </c>
      <c r="E143" s="101">
        <v>1.7</v>
      </c>
      <c r="F143" s="101"/>
      <c r="G143" s="97"/>
      <c r="H143" s="98" t="s">
        <v>1</v>
      </c>
      <c r="I143" s="66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s="4" customFormat="1" x14ac:dyDescent="0.2">
      <c r="A144" s="15"/>
      <c r="B144" s="99" t="s">
        <v>81</v>
      </c>
      <c r="C144" s="100" t="s">
        <v>4</v>
      </c>
      <c r="D144" s="104">
        <f t="shared" si="14"/>
        <v>2</v>
      </c>
      <c r="E144" s="101">
        <v>2</v>
      </c>
      <c r="F144" s="101"/>
      <c r="G144" s="97"/>
      <c r="H144" s="98" t="s">
        <v>1</v>
      </c>
      <c r="I144" s="66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s="4" customFormat="1" x14ac:dyDescent="0.2">
      <c r="A145" s="15"/>
      <c r="B145" s="99" t="s">
        <v>82</v>
      </c>
      <c r="C145" s="100" t="s">
        <v>4</v>
      </c>
      <c r="D145" s="104">
        <f t="shared" si="14"/>
        <v>2</v>
      </c>
      <c r="E145" s="101">
        <v>2</v>
      </c>
      <c r="F145" s="101"/>
      <c r="G145" s="97"/>
      <c r="H145" s="98" t="s">
        <v>1</v>
      </c>
      <c r="I145" s="66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s="4" customFormat="1" ht="13.5" thickBot="1" x14ac:dyDescent="0.25">
      <c r="A146" s="15"/>
      <c r="B146" s="105" t="s">
        <v>32</v>
      </c>
      <c r="C146" s="106" t="s">
        <v>33</v>
      </c>
      <c r="D146" s="107">
        <f t="shared" si="14"/>
        <v>15.3</v>
      </c>
      <c r="E146" s="108"/>
      <c r="F146" s="108">
        <v>15.3</v>
      </c>
      <c r="G146" s="94"/>
      <c r="H146" s="95" t="s">
        <v>17</v>
      </c>
      <c r="I146" s="66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s="4" customFormat="1" ht="13.5" thickBot="1" x14ac:dyDescent="0.25">
      <c r="A147" s="15"/>
      <c r="B147" s="127" t="s">
        <v>3</v>
      </c>
      <c r="C147" s="128"/>
      <c r="D147" s="110">
        <f>SUM(D90:D146)</f>
        <v>820.1</v>
      </c>
      <c r="E147" s="110">
        <f t="shared" ref="E147:G147" si="15">SUM(E90:E146)</f>
        <v>790.00000000000011</v>
      </c>
      <c r="F147" s="110">
        <f t="shared" si="15"/>
        <v>30.1</v>
      </c>
      <c r="G147" s="110">
        <f t="shared" si="15"/>
        <v>0</v>
      </c>
      <c r="H147" s="96"/>
      <c r="I147" s="66">
        <f>D147-E147-F147-G147</f>
        <v>-9.2370555648813024E-14</v>
      </c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s="4" customFormat="1" ht="13.5" thickBot="1" x14ac:dyDescent="0.25">
      <c r="A148" s="15"/>
      <c r="B148" s="129" t="s">
        <v>84</v>
      </c>
      <c r="C148" s="130"/>
      <c r="D148" s="111">
        <f>SUM(D26,D89,D147)</f>
        <v>1891.6</v>
      </c>
      <c r="E148" s="111">
        <f t="shared" ref="E148:G148" si="16">SUM(E26,E89,E147)</f>
        <v>1830.3000000000002</v>
      </c>
      <c r="F148" s="111">
        <f t="shared" si="16"/>
        <v>57.900000000000006</v>
      </c>
      <c r="G148" s="111">
        <f t="shared" si="16"/>
        <v>3.4</v>
      </c>
      <c r="H148" s="109"/>
    </row>
    <row r="149" spans="1:20" s="4" customFormat="1" x14ac:dyDescent="0.2">
      <c r="A149" s="15"/>
      <c r="B149" s="9"/>
      <c r="C149" s="7"/>
      <c r="D149" s="7"/>
      <c r="E149" s="7"/>
      <c r="F149" s="7"/>
      <c r="G149" s="7"/>
      <c r="H149" s="10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s="4" customFormat="1" x14ac:dyDescent="0.2">
      <c r="A150" s="15"/>
      <c r="B150" s="9"/>
      <c r="C150" s="7"/>
      <c r="D150" s="7"/>
      <c r="E150" s="7"/>
      <c r="F150" s="7"/>
      <c r="G150" s="7"/>
      <c r="H150" s="7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s="4" customFormat="1" x14ac:dyDescent="0.2">
      <c r="A151" s="15"/>
      <c r="B151" s="9"/>
      <c r="C151" s="7"/>
      <c r="D151" s="7"/>
      <c r="E151" s="7"/>
      <c r="F151" s="7"/>
      <c r="G151" s="7"/>
      <c r="H151" s="7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s="4" customFormat="1" x14ac:dyDescent="0.2">
      <c r="A152" s="15"/>
      <c r="B152" s="9"/>
      <c r="C152" s="7"/>
      <c r="D152" s="7"/>
      <c r="E152" s="7"/>
      <c r="F152" s="7"/>
      <c r="G152" s="7"/>
      <c r="H152" s="7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s="4" customFormat="1" x14ac:dyDescent="0.2">
      <c r="A153" s="15"/>
      <c r="B153" s="2"/>
      <c r="C153" s="1"/>
      <c r="D153" s="1"/>
      <c r="E153" s="1"/>
      <c r="F153" s="1"/>
      <c r="G153" s="1"/>
      <c r="H153" s="7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x14ac:dyDescent="0.2">
      <c r="A154" s="15"/>
    </row>
    <row r="155" spans="1:20" x14ac:dyDescent="0.2">
      <c r="A155" s="15"/>
    </row>
    <row r="156" spans="1:20" x14ac:dyDescent="0.2">
      <c r="A156" s="15"/>
    </row>
    <row r="157" spans="1:20" x14ac:dyDescent="0.2">
      <c r="A157" s="15"/>
    </row>
    <row r="158" spans="1:20" x14ac:dyDescent="0.2">
      <c r="A158" s="15"/>
    </row>
    <row r="159" spans="1:20" x14ac:dyDescent="0.2">
      <c r="A159" s="15"/>
    </row>
    <row r="160" spans="1:20" x14ac:dyDescent="0.2">
      <c r="A160" s="8"/>
    </row>
    <row r="161" spans="1:1" x14ac:dyDescent="0.2">
      <c r="A161" s="8"/>
    </row>
    <row r="162" spans="1:1" x14ac:dyDescent="0.2">
      <c r="A162" s="8"/>
    </row>
    <row r="163" spans="1:1" x14ac:dyDescent="0.2">
      <c r="A163" s="7"/>
    </row>
    <row r="164" spans="1:1" x14ac:dyDescent="0.2">
      <c r="A164" s="7"/>
    </row>
    <row r="165" spans="1:1" x14ac:dyDescent="0.2">
      <c r="A165" s="3"/>
    </row>
    <row r="166" spans="1:1" x14ac:dyDescent="0.2">
      <c r="A166" s="3"/>
    </row>
    <row r="167" spans="1:1" x14ac:dyDescent="0.2">
      <c r="A167" s="3"/>
    </row>
    <row r="168" spans="1:1" x14ac:dyDescent="0.2">
      <c r="A168" s="3"/>
    </row>
    <row r="169" spans="1:1" x14ac:dyDescent="0.2">
      <c r="A169" s="3"/>
    </row>
    <row r="170" spans="1:1" x14ac:dyDescent="0.2">
      <c r="A170" s="3"/>
    </row>
    <row r="171" spans="1:1" x14ac:dyDescent="0.2">
      <c r="A171" s="3"/>
    </row>
    <row r="172" spans="1:1" x14ac:dyDescent="0.2">
      <c r="A172" s="3"/>
    </row>
  </sheetData>
  <mergeCells count="23">
    <mergeCell ref="B2:H2"/>
    <mergeCell ref="A15:A16"/>
    <mergeCell ref="A3:A5"/>
    <mergeCell ref="B3:B5"/>
    <mergeCell ref="C3:C5"/>
    <mergeCell ref="D3:G3"/>
    <mergeCell ref="D4:D5"/>
    <mergeCell ref="E4:E5"/>
    <mergeCell ref="F4:F5"/>
    <mergeCell ref="G4:G5"/>
    <mergeCell ref="A6:A7"/>
    <mergeCell ref="A9:A10"/>
    <mergeCell ref="A11:A12"/>
    <mergeCell ref="A13:A14"/>
    <mergeCell ref="B147:C147"/>
    <mergeCell ref="B148:C148"/>
    <mergeCell ref="T4:T5"/>
    <mergeCell ref="B89:C89"/>
    <mergeCell ref="L4:O4"/>
    <mergeCell ref="P4:R4"/>
    <mergeCell ref="S4:S5"/>
    <mergeCell ref="B26:C26"/>
    <mergeCell ref="H3:H5"/>
  </mergeCells>
  <pageMargins left="0.7" right="0.7" top="0.75" bottom="0.75" header="0.3" footer="0.3"/>
  <pageSetup paperSize="9" scale="5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Kontrollitud xmlns="9b75d5ef-9f4b-4445-abe8-84a77c2928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E8D8123-F85E-4887-8B0D-3DF76A9AD4EB}"/>
</file>

<file path=customXml/itemProps2.xml><?xml version="1.0" encoding="utf-8"?>
<ds:datastoreItem xmlns:ds="http://schemas.openxmlformats.org/officeDocument/2006/customXml" ds:itemID="{BE76738E-F61E-4E90-94FB-B9A04FA7CCF3}"/>
</file>

<file path=customXml/itemProps3.xml><?xml version="1.0" encoding="utf-8"?>
<ds:datastoreItem xmlns:ds="http://schemas.openxmlformats.org/officeDocument/2006/customXml" ds:itemID="{A9871C20-2FC4-4E17-BD5B-A070587995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eksplikatsioon</vt:lpstr>
      <vt:lpstr>Leht1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Raul Talbonen</cp:lastModifiedBy>
  <cp:lastPrinted>2014-01-22T15:07:39Z</cp:lastPrinted>
  <dcterms:created xsi:type="dcterms:W3CDTF">1996-10-14T23:33:28Z</dcterms:created>
  <dcterms:modified xsi:type="dcterms:W3CDTF">2014-10-28T12:43:13Z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0x010100631DA7DF3856F8439F509C6DE8795A43</vt:lpwstr>
  </property>
</Properties>
</file>